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 activeTab="1"/>
  </bookViews>
  <sheets>
    <sheet name="Сводные данные " sheetId="3" r:id="rId1"/>
    <sheet name="23-24" sheetId="20" r:id="rId2"/>
    <sheet name="КАБ" sheetId="21" r:id="rId3"/>
  </sheets>
  <calcPr calcId="152511"/>
</workbook>
</file>

<file path=xl/calcChain.xml><?xml version="1.0" encoding="utf-8"?>
<calcChain xmlns="http://schemas.openxmlformats.org/spreadsheetml/2006/main">
  <c r="H43" i="20" l="1"/>
  <c r="H70" i="20"/>
  <c r="H11" i="20" l="1"/>
  <c r="H12" i="20"/>
  <c r="H13" i="20"/>
  <c r="H10" i="20"/>
  <c r="E11" i="20"/>
  <c r="E12" i="20"/>
  <c r="E13" i="20"/>
  <c r="E14" i="20"/>
  <c r="E15" i="20"/>
  <c r="E16" i="20"/>
  <c r="E17" i="20"/>
  <c r="E18" i="20"/>
  <c r="E19" i="20"/>
  <c r="E20" i="20"/>
  <c r="E10" i="20"/>
  <c r="H14" i="20"/>
  <c r="H15" i="20"/>
  <c r="H16" i="20"/>
  <c r="H17" i="20"/>
  <c r="H18" i="20"/>
  <c r="H19" i="20"/>
  <c r="H20" i="20"/>
  <c r="E9" i="20" l="1"/>
  <c r="G49" i="20"/>
  <c r="J49" i="20"/>
  <c r="K49" i="20"/>
  <c r="L49" i="20"/>
  <c r="M49" i="20"/>
  <c r="G57" i="20"/>
  <c r="D42" i="20"/>
  <c r="C42" i="20"/>
  <c r="R82" i="20"/>
  <c r="Q82" i="20" l="1"/>
  <c r="P82" i="20"/>
  <c r="O82" i="20"/>
  <c r="N82" i="20"/>
  <c r="F37" i="20"/>
  <c r="E37" i="20"/>
  <c r="U82" i="20"/>
  <c r="W82" i="20"/>
  <c r="V29" i="20"/>
  <c r="E35" i="20"/>
  <c r="S69" i="20"/>
  <c r="T69" i="20"/>
  <c r="U69" i="20"/>
  <c r="V69" i="20"/>
  <c r="W69" i="20"/>
  <c r="X69" i="20"/>
  <c r="Y69" i="20"/>
  <c r="R69" i="20"/>
  <c r="S62" i="20"/>
  <c r="T62" i="20"/>
  <c r="U62" i="20"/>
  <c r="V62" i="20"/>
  <c r="W62" i="20"/>
  <c r="X62" i="20"/>
  <c r="Y62" i="20"/>
  <c r="R62" i="20"/>
  <c r="S57" i="20"/>
  <c r="T57" i="20"/>
  <c r="U57" i="20"/>
  <c r="V57" i="20"/>
  <c r="W57" i="20"/>
  <c r="X57" i="20"/>
  <c r="Y57" i="20"/>
  <c r="R57" i="20"/>
  <c r="S49" i="20"/>
  <c r="T49" i="20"/>
  <c r="U49" i="20"/>
  <c r="V49" i="20"/>
  <c r="W49" i="20"/>
  <c r="X49" i="20"/>
  <c r="Y49" i="20"/>
  <c r="R49" i="20"/>
  <c r="S43" i="20"/>
  <c r="T43" i="20"/>
  <c r="U43" i="20"/>
  <c r="V43" i="20"/>
  <c r="W43" i="20"/>
  <c r="X43" i="20"/>
  <c r="Y43" i="20"/>
  <c r="R43" i="20"/>
  <c r="S42" i="20"/>
  <c r="T42" i="20"/>
  <c r="H58" i="20"/>
  <c r="E30" i="20"/>
  <c r="O79" i="20"/>
  <c r="P79" i="20"/>
  <c r="Q79" i="20"/>
  <c r="R79" i="20"/>
  <c r="S79" i="20"/>
  <c r="T79" i="20"/>
  <c r="U79" i="20"/>
  <c r="V79" i="20"/>
  <c r="W79" i="20"/>
  <c r="X79" i="20"/>
  <c r="Y79" i="20"/>
  <c r="N79" i="20"/>
  <c r="H31" i="20"/>
  <c r="X42" i="20" l="1"/>
  <c r="Z79" i="20"/>
  <c r="U42" i="20"/>
  <c r="W42" i="20"/>
  <c r="R42" i="20"/>
  <c r="V42" i="20"/>
  <c r="Y42" i="20"/>
  <c r="Q21" i="20"/>
  <c r="R21" i="20"/>
  <c r="Q42" i="20" l="1"/>
  <c r="P42" i="20"/>
  <c r="O42" i="20"/>
  <c r="N42" i="20"/>
  <c r="O29" i="20"/>
  <c r="P29" i="20"/>
  <c r="Q29" i="20"/>
  <c r="R29" i="20"/>
  <c r="S29" i="20"/>
  <c r="S78" i="20" s="1"/>
  <c r="T29" i="20"/>
  <c r="T78" i="20" s="1"/>
  <c r="U78" i="20"/>
  <c r="V78" i="20"/>
  <c r="W78" i="20"/>
  <c r="X29" i="20"/>
  <c r="X78" i="20" s="1"/>
  <c r="Y29" i="20"/>
  <c r="Y78" i="20" s="1"/>
  <c r="N29" i="20"/>
  <c r="H26" i="20"/>
  <c r="H27" i="20"/>
  <c r="H28" i="20"/>
  <c r="H25" i="20"/>
  <c r="F9" i="20"/>
  <c r="G9" i="20"/>
  <c r="J9" i="20"/>
  <c r="K9" i="20"/>
  <c r="L9" i="20"/>
  <c r="M9" i="20"/>
  <c r="N9" i="20"/>
  <c r="O9" i="20"/>
  <c r="P9" i="20"/>
  <c r="Q9" i="20"/>
  <c r="R9" i="20"/>
  <c r="R8" i="20" s="1"/>
  <c r="F24" i="20"/>
  <c r="G24" i="20"/>
  <c r="J24" i="20"/>
  <c r="K24" i="20"/>
  <c r="L24" i="20"/>
  <c r="M24" i="20"/>
  <c r="P21" i="20"/>
  <c r="N21" i="20"/>
  <c r="O24" i="20"/>
  <c r="O8" i="20" s="1"/>
  <c r="P24" i="20"/>
  <c r="Q24" i="20"/>
  <c r="Q8" i="20" s="1"/>
  <c r="N24" i="20"/>
  <c r="N8" i="20" s="1"/>
  <c r="E27" i="20"/>
  <c r="E26" i="20"/>
  <c r="X81" i="20" l="1"/>
  <c r="N78" i="20"/>
  <c r="Q78" i="20"/>
  <c r="R78" i="20"/>
  <c r="R81" i="20" s="1"/>
  <c r="P8" i="20"/>
  <c r="O78" i="20"/>
  <c r="F8" i="20"/>
  <c r="T81" i="20"/>
  <c r="V81" i="20"/>
  <c r="I28" i="20"/>
  <c r="P78" i="20" l="1"/>
  <c r="X83" i="20"/>
  <c r="M62" i="20"/>
  <c r="L62" i="20"/>
  <c r="K62" i="20"/>
  <c r="J62" i="20"/>
  <c r="G62" i="20"/>
  <c r="H66" i="20"/>
  <c r="E66" i="20"/>
  <c r="X84" i="20"/>
  <c r="V84" i="20"/>
  <c r="V83" i="20"/>
  <c r="T84" i="20"/>
  <c r="T83" i="20"/>
  <c r="Y82" i="20"/>
  <c r="S82" i="20"/>
  <c r="Y84" i="20"/>
  <c r="W84" i="20"/>
  <c r="U84" i="20"/>
  <c r="Y83" i="20"/>
  <c r="W83" i="20"/>
  <c r="U83" i="20"/>
  <c r="M43" i="20"/>
  <c r="L43" i="20"/>
  <c r="K43" i="20"/>
  <c r="J43" i="20"/>
  <c r="G43" i="20"/>
  <c r="H47" i="20"/>
  <c r="F47" i="20"/>
  <c r="E47" i="20"/>
  <c r="H46" i="20"/>
  <c r="F46" i="20"/>
  <c r="E46" i="20"/>
  <c r="M57" i="20"/>
  <c r="L57" i="20"/>
  <c r="K57" i="20"/>
  <c r="J57" i="20"/>
  <c r="H60" i="20"/>
  <c r="F60" i="20"/>
  <c r="E60" i="20"/>
  <c r="Z82" i="20" l="1"/>
  <c r="Z74" i="20"/>
  <c r="G69" i="20"/>
  <c r="G42" i="20" s="1"/>
  <c r="K69" i="20"/>
  <c r="K42" i="20" s="1"/>
  <c r="R84" i="20"/>
  <c r="Z84" i="20" l="1"/>
  <c r="E71" i="20"/>
  <c r="H71" i="20"/>
  <c r="F71" i="20"/>
  <c r="E75" i="20"/>
  <c r="H74" i="20"/>
  <c r="H73" i="20"/>
  <c r="H72" i="20"/>
  <c r="H69" i="20" s="1"/>
  <c r="H67" i="20"/>
  <c r="H65" i="20"/>
  <c r="H64" i="20"/>
  <c r="H63" i="20"/>
  <c r="H61" i="20"/>
  <c r="H59" i="20"/>
  <c r="H56" i="20"/>
  <c r="H55" i="20"/>
  <c r="H54" i="20"/>
  <c r="H53" i="20"/>
  <c r="H52" i="20"/>
  <c r="H51" i="20"/>
  <c r="H50" i="20"/>
  <c r="H48" i="20"/>
  <c r="H45" i="20"/>
  <c r="H41" i="20"/>
  <c r="H40" i="20"/>
  <c r="H39" i="20"/>
  <c r="H38" i="20"/>
  <c r="H36" i="20"/>
  <c r="H34" i="20"/>
  <c r="H33" i="20"/>
  <c r="H32" i="20"/>
  <c r="H30" i="20"/>
  <c r="F73" i="20"/>
  <c r="F72" i="20"/>
  <c r="F70" i="20"/>
  <c r="F68" i="20"/>
  <c r="F67" i="20"/>
  <c r="F65" i="20"/>
  <c r="F64" i="20"/>
  <c r="F63" i="20"/>
  <c r="F61" i="20"/>
  <c r="F59" i="20"/>
  <c r="F58" i="20"/>
  <c r="F56" i="20"/>
  <c r="F55" i="20"/>
  <c r="F54" i="20"/>
  <c r="F53" i="20"/>
  <c r="F52" i="20"/>
  <c r="F51" i="20"/>
  <c r="F50" i="20"/>
  <c r="F48" i="20"/>
  <c r="F45" i="20"/>
  <c r="F44" i="20"/>
  <c r="F41" i="20"/>
  <c r="F40" i="20"/>
  <c r="F39" i="20"/>
  <c r="F38" i="20"/>
  <c r="F36" i="20"/>
  <c r="F34" i="20"/>
  <c r="F33" i="20"/>
  <c r="F32" i="20"/>
  <c r="F31" i="20"/>
  <c r="F30" i="20"/>
  <c r="E77" i="20"/>
  <c r="E76" i="20"/>
  <c r="E74" i="20"/>
  <c r="E73" i="20"/>
  <c r="E72" i="20"/>
  <c r="E70" i="20"/>
  <c r="E68" i="20"/>
  <c r="E67" i="20"/>
  <c r="E65" i="20"/>
  <c r="E64" i="20"/>
  <c r="E63" i="20"/>
  <c r="E61" i="20"/>
  <c r="E59" i="20"/>
  <c r="E58" i="20"/>
  <c r="E56" i="20"/>
  <c r="E55" i="20"/>
  <c r="E54" i="20"/>
  <c r="E53" i="20"/>
  <c r="E52" i="20"/>
  <c r="E51" i="20"/>
  <c r="E50" i="20"/>
  <c r="E48" i="20"/>
  <c r="E45" i="20"/>
  <c r="E44" i="20"/>
  <c r="E41" i="20"/>
  <c r="E40" i="20"/>
  <c r="E39" i="20"/>
  <c r="E38" i="20"/>
  <c r="E36" i="20"/>
  <c r="E34" i="20"/>
  <c r="E33" i="20"/>
  <c r="E32" i="20"/>
  <c r="E31" i="20"/>
  <c r="E28" i="20"/>
  <c r="E25" i="20"/>
  <c r="E23" i="20"/>
  <c r="E22" i="20"/>
  <c r="H24" i="20"/>
  <c r="H23" i="20"/>
  <c r="H22" i="20"/>
  <c r="F57" i="20" l="1"/>
  <c r="H57" i="20"/>
  <c r="H49" i="20"/>
  <c r="E62" i="20"/>
  <c r="F62" i="20"/>
  <c r="E57" i="20"/>
  <c r="E69" i="20"/>
  <c r="H62" i="20"/>
  <c r="E49" i="20"/>
  <c r="E43" i="20"/>
  <c r="F43" i="20"/>
  <c r="E29" i="20"/>
  <c r="H42" i="20" l="1"/>
  <c r="E42" i="20"/>
  <c r="I10" i="3"/>
  <c r="G10" i="3"/>
  <c r="F10" i="3"/>
  <c r="E10" i="3"/>
  <c r="D10" i="3"/>
  <c r="C10" i="3"/>
  <c r="B10" i="3"/>
  <c r="H9" i="3"/>
  <c r="S83" i="20"/>
  <c r="I45" i="20"/>
  <c r="I44" i="20"/>
  <c r="I43" i="20" l="1"/>
  <c r="Z83" i="20"/>
  <c r="F29" i="20"/>
  <c r="M69" i="20" l="1"/>
  <c r="M42" i="20" s="1"/>
  <c r="L69" i="20"/>
  <c r="L42" i="20" s="1"/>
  <c r="J69" i="20"/>
  <c r="J42" i="20" s="1"/>
  <c r="M29" i="20"/>
  <c r="L29" i="20"/>
  <c r="K29" i="20"/>
  <c r="J29" i="20"/>
  <c r="G29" i="20" l="1"/>
  <c r="I40" i="20" l="1"/>
  <c r="I65" i="20" l="1"/>
  <c r="P81" i="20"/>
  <c r="N81" i="20"/>
  <c r="Z81" i="20" s="1"/>
  <c r="F69" i="20"/>
  <c r="Z78" i="20" l="1"/>
  <c r="I69" i="20"/>
  <c r="G21" i="20"/>
  <c r="G8" i="20" s="1"/>
  <c r="G78" i="20" s="1"/>
  <c r="F77" i="20"/>
  <c r="F76" i="20"/>
  <c r="F49" i="20"/>
  <c r="F42" i="20" s="1"/>
  <c r="F78" i="20" s="1"/>
  <c r="I25" i="20"/>
  <c r="I24" i="20" s="1"/>
  <c r="E24" i="20" s="1"/>
  <c r="I22" i="20"/>
  <c r="M21" i="20"/>
  <c r="M8" i="20" s="1"/>
  <c r="M78" i="20" s="1"/>
  <c r="L21" i="20"/>
  <c r="L8" i="20" s="1"/>
  <c r="K21" i="20"/>
  <c r="K8" i="20" s="1"/>
  <c r="J21" i="20"/>
  <c r="J8" i="20" s="1"/>
  <c r="J78" i="20" s="1"/>
  <c r="I20" i="20"/>
  <c r="I19" i="20"/>
  <c r="I18" i="20"/>
  <c r="I17" i="20"/>
  <c r="I16" i="20"/>
  <c r="I15" i="20"/>
  <c r="I14" i="20"/>
  <c r="I13" i="20"/>
  <c r="I12" i="20"/>
  <c r="I11" i="20"/>
  <c r="I10" i="20"/>
  <c r="L78" i="20" l="1"/>
  <c r="I9" i="20"/>
  <c r="H9" i="20" s="1"/>
  <c r="H29" i="20"/>
  <c r="H21" i="20"/>
  <c r="I21" i="20"/>
  <c r="E21" i="20"/>
  <c r="I8" i="20" l="1"/>
  <c r="H8" i="20"/>
  <c r="H78" i="20" s="1"/>
  <c r="E8" i="20"/>
  <c r="E78" i="20" s="1"/>
  <c r="E80" i="20" s="1"/>
  <c r="I64" i="20" l="1"/>
  <c r="I63" i="20"/>
  <c r="I53" i="20"/>
  <c r="I52" i="20"/>
  <c r="I51" i="20"/>
  <c r="I50" i="20"/>
  <c r="I41" i="20"/>
  <c r="I39" i="20"/>
  <c r="I37" i="20"/>
  <c r="I36" i="20"/>
  <c r="I34" i="20"/>
  <c r="I33" i="20"/>
  <c r="I32" i="20"/>
  <c r="I31" i="20"/>
  <c r="I49" i="20" l="1"/>
  <c r="I62" i="20"/>
  <c r="I38" i="20"/>
  <c r="I30" i="20"/>
  <c r="I58" i="20"/>
  <c r="I57" i="20" s="1"/>
  <c r="I42" i="20" l="1"/>
  <c r="I29" i="20"/>
  <c r="I78" i="20" l="1"/>
  <c r="H8" i="3"/>
  <c r="H7" i="3"/>
  <c r="H6" i="3"/>
  <c r="H10" i="3" l="1"/>
</calcChain>
</file>

<file path=xl/sharedStrings.xml><?xml version="1.0" encoding="utf-8"?>
<sst xmlns="http://schemas.openxmlformats.org/spreadsheetml/2006/main" count="340" uniqueCount="227">
  <si>
    <t>Формы промежуточной аттестации</t>
  </si>
  <si>
    <t>Индекс</t>
  </si>
  <si>
    <t>1 курс</t>
  </si>
  <si>
    <t>2 курс</t>
  </si>
  <si>
    <t>3 курс</t>
  </si>
  <si>
    <t>Иностранный язык</t>
  </si>
  <si>
    <t>История</t>
  </si>
  <si>
    <t>Физическая культура</t>
  </si>
  <si>
    <t>Безопасность жизнедеятельности</t>
  </si>
  <si>
    <t>ПМ.00</t>
  </si>
  <si>
    <t>Профессиональные модули</t>
  </si>
  <si>
    <t>МДК.01.01</t>
  </si>
  <si>
    <t>МДК.02.01</t>
  </si>
  <si>
    <t>МДК.03.01</t>
  </si>
  <si>
    <t>МДК.04.01</t>
  </si>
  <si>
    <t>Всего</t>
  </si>
  <si>
    <t>Курсы</t>
  </si>
  <si>
    <t>Производственная практика</t>
  </si>
  <si>
    <t>Учебная практика</t>
  </si>
  <si>
    <t>I курс</t>
  </si>
  <si>
    <t>II курс</t>
  </si>
  <si>
    <t>III курс</t>
  </si>
  <si>
    <t>учебной практики</t>
  </si>
  <si>
    <t>экзаменов</t>
  </si>
  <si>
    <t>зачетов</t>
  </si>
  <si>
    <t>дифф.зачетов</t>
  </si>
  <si>
    <t>ОП.01</t>
  </si>
  <si>
    <t>ОП.02</t>
  </si>
  <si>
    <t>ОП.03</t>
  </si>
  <si>
    <t>ОП.05</t>
  </si>
  <si>
    <t>ОП.06</t>
  </si>
  <si>
    <t>ОП.07</t>
  </si>
  <si>
    <t>МДК.02.02</t>
  </si>
  <si>
    <t>ОП.08</t>
  </si>
  <si>
    <t>ОП.09</t>
  </si>
  <si>
    <t>МДК.04.02</t>
  </si>
  <si>
    <t>Наименование циклов, дисциплин, профессиональных модулей, МДК, практик</t>
  </si>
  <si>
    <t xml:space="preserve">Государственная (итоговая) аттестация  </t>
  </si>
  <si>
    <t>Э</t>
  </si>
  <si>
    <t>-, Э</t>
  </si>
  <si>
    <t>3. План учебного процесса</t>
  </si>
  <si>
    <t>Демонстрационный экзамен</t>
  </si>
  <si>
    <t>Промежуточная аттестация</t>
  </si>
  <si>
    <t>экзамен</t>
  </si>
  <si>
    <t>зачет</t>
  </si>
  <si>
    <t>лекций, семинаров, уроков и т.д.</t>
  </si>
  <si>
    <t>лабораторных и практических занятий</t>
  </si>
  <si>
    <t>Трудоемкость образовательной программы (учебная нагрузка обучающихся)</t>
  </si>
  <si>
    <t>в том числе</t>
  </si>
  <si>
    <t>практика</t>
  </si>
  <si>
    <t>промежуточная аттестация (экзамены)</t>
  </si>
  <si>
    <t>ГИА</t>
  </si>
  <si>
    <t>Объем образовательной нагрузки</t>
  </si>
  <si>
    <t>во взаимодействии с преподавателем</t>
  </si>
  <si>
    <t xml:space="preserve">всего учебных занятий </t>
  </si>
  <si>
    <t>консультации</t>
  </si>
  <si>
    <t>-,Э</t>
  </si>
  <si>
    <t>Самостоятельная работа</t>
  </si>
  <si>
    <t>О.00</t>
  </si>
  <si>
    <t>Общеобразовательный цикл</t>
  </si>
  <si>
    <t xml:space="preserve">Русский язык </t>
  </si>
  <si>
    <t>-, -</t>
  </si>
  <si>
    <t>Литература</t>
  </si>
  <si>
    <t>-, ДЗ</t>
  </si>
  <si>
    <t>-</t>
  </si>
  <si>
    <t>ДЗ</t>
  </si>
  <si>
    <t>Математика</t>
  </si>
  <si>
    <t>Информатика</t>
  </si>
  <si>
    <t>Иностранный язык в профессиональной деятельности</t>
  </si>
  <si>
    <t>ОП.10</t>
  </si>
  <si>
    <t>-,-</t>
  </si>
  <si>
    <t>Экв</t>
  </si>
  <si>
    <t>Подготовка к ГИА</t>
  </si>
  <si>
    <t>Распределение обязательной нагрузки по курсам и семестрам (час в семестр)</t>
  </si>
  <si>
    <t xml:space="preserve">самостоятельная учебная работа </t>
  </si>
  <si>
    <t>по видам учебных занятий</t>
  </si>
  <si>
    <t>во взаимодействии</t>
  </si>
  <si>
    <t>самостоятельная работа</t>
  </si>
  <si>
    <t>дисциплин и МДК / СР</t>
  </si>
  <si>
    <t>Обучение по дисциплинам и междисцип-линарным курсам и консультации</t>
  </si>
  <si>
    <t>Государ-ственная итоговая аттестация</t>
  </si>
  <si>
    <t>всего по курсам</t>
  </si>
  <si>
    <t>каникулы, в неде-лях</t>
  </si>
  <si>
    <t>экзамен по модулю</t>
  </si>
  <si>
    <t>Промежуточная аттеста-ция (экзамены)</t>
  </si>
  <si>
    <t>Общепрофессиональный цикл</t>
  </si>
  <si>
    <t>Основы материаловедения</t>
  </si>
  <si>
    <t>История дизайна</t>
  </si>
  <si>
    <t>Основы экономической деятельности</t>
  </si>
  <si>
    <t>Практическая подготовка</t>
  </si>
  <si>
    <t>ОП.11</t>
  </si>
  <si>
    <t>ОП.00</t>
  </si>
  <si>
    <t>ПМ. 01</t>
  </si>
  <si>
    <t>Разработка технического задания на продукт графического дизайна</t>
  </si>
  <si>
    <t>Дизайн-проектирование</t>
  </si>
  <si>
    <t>МДК.01.02</t>
  </si>
  <si>
    <t>Проектная графика</t>
  </si>
  <si>
    <t>УП 01</t>
  </si>
  <si>
    <t>Фирменный стиль и корпоративный дизайн</t>
  </si>
  <si>
    <t>Информационный дизайн и медиа</t>
  </si>
  <si>
    <t>МДК.02.03</t>
  </si>
  <si>
    <t>Многостраничный дизайн</t>
  </si>
  <si>
    <t>МДК.02.04</t>
  </si>
  <si>
    <t>Дизайн упаковки</t>
  </si>
  <si>
    <t>УП. 02</t>
  </si>
  <si>
    <t>ПП. 02</t>
  </si>
  <si>
    <t>ПМ. 02</t>
  </si>
  <si>
    <t>Создание графических дизайн-макетов</t>
  </si>
  <si>
    <t>ПМ 03</t>
  </si>
  <si>
    <t>Подготовка дизайн-макета к печати (публикации)</t>
  </si>
  <si>
    <t>Финальная сборка дизайн-макетов и подготовка их к печати типографии, к публикации</t>
  </si>
  <si>
    <t>УП. 03</t>
  </si>
  <si>
    <t>ПМ. 04</t>
  </si>
  <si>
    <t xml:space="preserve">Организация личного профессионального развития и обучения на рабочем месте </t>
  </si>
  <si>
    <t>Основы менеджмента и планирование профессиональной деятельности</t>
  </si>
  <si>
    <t>Психология и этика профессиональной деятельности</t>
  </si>
  <si>
    <t>ПП. 04</t>
  </si>
  <si>
    <t xml:space="preserve">производственной практики </t>
  </si>
  <si>
    <t>ОП.12</t>
  </si>
  <si>
    <t xml:space="preserve">1 сем 17 нед </t>
  </si>
  <si>
    <t xml:space="preserve">2 сем 24 н  </t>
  </si>
  <si>
    <t xml:space="preserve">3сем 17 нед  </t>
  </si>
  <si>
    <t xml:space="preserve">Государственная итоговая аттестация </t>
  </si>
  <si>
    <t>4. Перечень кабинетов, лабораторий, мастерских</t>
  </si>
  <si>
    <t>№ пп</t>
  </si>
  <si>
    <t>наименование</t>
  </si>
  <si>
    <t>Кабинеты:</t>
  </si>
  <si>
    <t>Общеобразовательных дисциплин</t>
  </si>
  <si>
    <t>Социально-экономических дисциплин</t>
  </si>
  <si>
    <t>Иностранного языка</t>
  </si>
  <si>
    <t>Графических работ и макетирования</t>
  </si>
  <si>
    <t>Компьютерных (информационных) технологий</t>
  </si>
  <si>
    <t xml:space="preserve">Безопасности  жизнедеятельности </t>
  </si>
  <si>
    <r>
      <t>Материаловедения</t>
    </r>
    <r>
      <rPr>
        <sz val="14"/>
        <color indexed="8"/>
        <rFont val="Calibri"/>
        <family val="2"/>
        <charset val="204"/>
      </rPr>
      <t xml:space="preserve"> </t>
    </r>
  </si>
  <si>
    <t>Рисунка и живописи</t>
  </si>
  <si>
    <t>Общепрофессиональных дисциплин</t>
  </si>
  <si>
    <t>Лаборатории:</t>
  </si>
  <si>
    <t>Информационных технологий и компьютерной графики, дизайна, 3D-моделирования и мультимедийных технологий</t>
  </si>
  <si>
    <t>Художественно-конструкторского проектирования</t>
  </si>
  <si>
    <t>Мастерские:</t>
  </si>
  <si>
    <t>Учебно-производственная мастерская (печатных процессов)</t>
  </si>
  <si>
    <t>Спортивный комплекс:</t>
  </si>
  <si>
    <t>Спортивный зал</t>
  </si>
  <si>
    <t>Лыжная база</t>
  </si>
  <si>
    <t xml:space="preserve">Залы: </t>
  </si>
  <si>
    <t>Библиотека</t>
  </si>
  <si>
    <t>.</t>
  </si>
  <si>
    <t>Читальный зал</t>
  </si>
  <si>
    <t xml:space="preserve">Актовый зал </t>
  </si>
  <si>
    <t>Обязательная часть (общие предметы)</t>
  </si>
  <si>
    <t>Варативная часть (допонительные предметы)</t>
  </si>
  <si>
    <t>ОПБ.01</t>
  </si>
  <si>
    <t>ОПБ.02</t>
  </si>
  <si>
    <t>ОПБ.03</t>
  </si>
  <si>
    <t>ОПБ.05</t>
  </si>
  <si>
    <t>ОПБ.06</t>
  </si>
  <si>
    <t>ОПБ.07</t>
  </si>
  <si>
    <t>ОПБ.08</t>
  </si>
  <si>
    <t>ОПБ.10</t>
  </si>
  <si>
    <t>ОПБ.11</t>
  </si>
  <si>
    <t>ОПП.12</t>
  </si>
  <si>
    <t>ОПП.13</t>
  </si>
  <si>
    <t>ОПД.15</t>
  </si>
  <si>
    <t>ОПД.16</t>
  </si>
  <si>
    <t>2. Сводные данные по бюджету времени (в часах для профессии 54.01.20)</t>
  </si>
  <si>
    <t>- ,ДЗ</t>
  </si>
  <si>
    <t>ОПБ.04</t>
  </si>
  <si>
    <t xml:space="preserve">Обществознание </t>
  </si>
  <si>
    <t>З ,ДЗ</t>
  </si>
  <si>
    <t>Физика</t>
  </si>
  <si>
    <t>ОПБ.09</t>
  </si>
  <si>
    <t xml:space="preserve">Химия </t>
  </si>
  <si>
    <t>Биология</t>
  </si>
  <si>
    <t>География</t>
  </si>
  <si>
    <t>Обязательная часть (предметы профильные)</t>
  </si>
  <si>
    <t>ОПД.14</t>
  </si>
  <si>
    <t>Э* - Комплексный экзмен по МДК.02.02 Информационный дизайн и медиа и МДК.02.03 Многостраничный дизайн</t>
  </si>
  <si>
    <t>ДЗ*</t>
  </si>
  <si>
    <t>Основы бережливого производства</t>
  </si>
  <si>
    <t>ПМ. 05</t>
  </si>
  <si>
    <t>Участие в создании дизайна графических пользовательских интерфейсов</t>
  </si>
  <si>
    <t>МДК.05.01</t>
  </si>
  <si>
    <t>ПП. 05</t>
  </si>
  <si>
    <t>МДК.04.03</t>
  </si>
  <si>
    <t>Основы финансовой грамотности</t>
  </si>
  <si>
    <t xml:space="preserve">Создание визуального дизайна элементов и подготовка графических материалов для включения в графический пользовательский интерфейс </t>
  </si>
  <si>
    <t>-,ДЗ</t>
  </si>
  <si>
    <t>IV курс</t>
  </si>
  <si>
    <t>УП. 05</t>
  </si>
  <si>
    <t>-,-,-</t>
  </si>
  <si>
    <t>-,Э**</t>
  </si>
  <si>
    <t>Основы безопасности и защиты Родины</t>
  </si>
  <si>
    <t>-,Э*</t>
  </si>
  <si>
    <t>ДЗ*,ДЗ</t>
  </si>
  <si>
    <t>ПП. 03</t>
  </si>
  <si>
    <t>ДЗ**</t>
  </si>
  <si>
    <t>Продвижение услуг графического дизайна</t>
  </si>
  <si>
    <t>ПП. 01</t>
  </si>
  <si>
    <t>УП. 04</t>
  </si>
  <si>
    <t>ДЗ* - Комплексный зачет по производственной практике по ПМ.01, ПМ.02</t>
  </si>
  <si>
    <t>ДЗ** - Комплексный зачет по производственной практике по ПМ.03, ПМ.04, ПМ.05</t>
  </si>
  <si>
    <t>Э** - Комплексный экзамен по МДК.04.01 Основы менеджмента и планирование профессиональной деятельности и МДК.04.02 Продвижение услуг графического дизайна</t>
  </si>
  <si>
    <t>ДЗ*, ДЗ**</t>
  </si>
  <si>
    <t xml:space="preserve">Введение в специальность </t>
  </si>
  <si>
    <t>ОПД.17</t>
  </si>
  <si>
    <t>4</t>
  </si>
  <si>
    <t>14</t>
  </si>
  <si>
    <t>- ,ДЗ(к)</t>
  </si>
  <si>
    <t>Основы цветоведения и живописи</t>
  </si>
  <si>
    <t>Основы перспективы и рисунка</t>
  </si>
  <si>
    <t>Оп.04</t>
  </si>
  <si>
    <t>Индивидуальный проект</t>
  </si>
  <si>
    <t>Всего часов практики во взаимодейст.с преподавателем</t>
  </si>
  <si>
    <t xml:space="preserve"> </t>
  </si>
  <si>
    <t>Всего часов недельной нагрузки</t>
  </si>
  <si>
    <t>демонстрационный экзамен 1 неделя (36 часов)</t>
  </si>
  <si>
    <t>4 сем  17 нед + 7 нед практ</t>
  </si>
  <si>
    <t>5 сем 13 нед + 4 нед практ</t>
  </si>
  <si>
    <t xml:space="preserve">6 сем 12 нед + 12 нед практ </t>
  </si>
  <si>
    <t xml:space="preserve">Компьютерная обработка фотоизображений </t>
  </si>
  <si>
    <t xml:space="preserve">Шрифты и типографика </t>
  </si>
  <si>
    <t>-, Э(к)</t>
  </si>
  <si>
    <t>Основы дизайна и композиции</t>
  </si>
  <si>
    <t xml:space="preserve">Рисунок и живопись </t>
  </si>
  <si>
    <t>ДЗ,-</t>
  </si>
  <si>
    <t>Всего часов теор. во взаимодейст.с препод-лем и СР</t>
  </si>
  <si>
    <t>Общий объем образовательной программы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</si>
</sst>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color theme="0" tint="-0.499984740745262"/>
      <name val="Times New Roman"/>
      <family val="1"/>
      <charset val="204"/>
    </font>
    <font>
      <sz val="10"/>
      <color theme="0" tint="-0.499984740745262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  <font>
      <sz val="10"/>
      <color rgb="FF0000CC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sz val="11"/>
      <color theme="0" tint="-0.499984740745262"/>
      <name val="Times New Roman"/>
      <family val="1"/>
      <charset val="204"/>
    </font>
    <font>
      <sz val="1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37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9" fillId="2" borderId="1" xfId="0" applyFont="1" applyFill="1" applyBorder="1" applyAlignment="1">
      <alignment vertical="center"/>
    </xf>
    <xf numFmtId="0" fontId="11" fillId="2" borderId="0" xfId="0" applyFont="1" applyFill="1"/>
    <xf numFmtId="0" fontId="5" fillId="2" borderId="18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18" xfId="0" applyFont="1" applyFill="1" applyBorder="1"/>
    <xf numFmtId="0" fontId="9" fillId="2" borderId="18" xfId="0" applyFon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/>
    <xf numFmtId="0" fontId="5" fillId="2" borderId="2" xfId="0" applyFont="1" applyFill="1" applyBorder="1" applyAlignment="1">
      <alignment horizontal="right" vertical="center"/>
    </xf>
    <xf numFmtId="0" fontId="12" fillId="0" borderId="0" xfId="0" applyFont="1"/>
    <xf numFmtId="0" fontId="6" fillId="0" borderId="1" xfId="0" applyFont="1" applyBorder="1" applyAlignment="1">
      <alignment horizontal="center"/>
    </xf>
    <xf numFmtId="0" fontId="13" fillId="0" borderId="0" xfId="0" applyFont="1"/>
    <xf numFmtId="0" fontId="14" fillId="0" borderId="1" xfId="0" applyFont="1" applyBorder="1" applyAlignment="1">
      <alignment horizontal="center"/>
    </xf>
    <xf numFmtId="0" fontId="6" fillId="0" borderId="1" xfId="0" applyFont="1" applyBorder="1"/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/>
    <xf numFmtId="0" fontId="15" fillId="0" borderId="1" xfId="0" applyFont="1" applyBorder="1" applyAlignment="1">
      <alignment horizontal="left"/>
    </xf>
    <xf numFmtId="0" fontId="3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14" fillId="0" borderId="1" xfId="0" applyFont="1" applyBorder="1" applyAlignment="1">
      <alignment wrapText="1"/>
    </xf>
    <xf numFmtId="0" fontId="15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/>
    </xf>
    <xf numFmtId="0" fontId="15" fillId="0" borderId="1" xfId="0" applyFont="1" applyBorder="1"/>
    <xf numFmtId="0" fontId="17" fillId="0" borderId="1" xfId="0" applyFont="1" applyBorder="1"/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/>
    <xf numFmtId="0" fontId="18" fillId="0" borderId="0" xfId="1" applyAlignment="1">
      <alignment horizontal="justify" vertical="center"/>
    </xf>
    <xf numFmtId="0" fontId="0" fillId="0" borderId="0" xfId="0" applyAlignment="1">
      <alignment horizontal="center" vertical="center"/>
    </xf>
    <xf numFmtId="0" fontId="5" fillId="2" borderId="18" xfId="0" applyFont="1" applyFill="1" applyBorder="1" applyAlignment="1">
      <alignment horizontal="right" vertical="center"/>
    </xf>
    <xf numFmtId="0" fontId="5" fillId="2" borderId="19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right"/>
    </xf>
    <xf numFmtId="0" fontId="5" fillId="2" borderId="7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right" vertical="center"/>
    </xf>
    <xf numFmtId="0" fontId="5" fillId="2" borderId="11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right" vertical="center"/>
    </xf>
    <xf numFmtId="49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right"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right" vertical="center"/>
    </xf>
    <xf numFmtId="0" fontId="19" fillId="2" borderId="0" xfId="0" applyFont="1" applyFill="1"/>
    <xf numFmtId="0" fontId="10" fillId="2" borderId="18" xfId="0" applyFont="1" applyFill="1" applyBorder="1" applyAlignment="1">
      <alignment vertical="center" textRotation="90" wrapText="1"/>
    </xf>
    <xf numFmtId="0" fontId="10" fillId="2" borderId="2" xfId="0" applyFont="1" applyFill="1" applyBorder="1" applyAlignment="1">
      <alignment horizontal="center" vertical="center" textRotation="90" wrapText="1"/>
    </xf>
    <xf numFmtId="0" fontId="10" fillId="2" borderId="19" xfId="0" applyFont="1" applyFill="1" applyBorder="1" applyAlignment="1">
      <alignment horizontal="center" vertical="center" textRotation="90" wrapText="1"/>
    </xf>
    <xf numFmtId="0" fontId="20" fillId="2" borderId="1" xfId="0" applyFont="1" applyFill="1" applyBorder="1" applyAlignment="1">
      <alignment horizontal="center"/>
    </xf>
    <xf numFmtId="0" fontId="20" fillId="2" borderId="2" xfId="0" applyFont="1" applyFill="1" applyBorder="1" applyAlignment="1">
      <alignment horizontal="center"/>
    </xf>
    <xf numFmtId="0" fontId="20" fillId="2" borderId="18" xfId="0" applyFont="1" applyFill="1" applyBorder="1" applyAlignment="1">
      <alignment horizontal="center"/>
    </xf>
    <xf numFmtId="0" fontId="20" fillId="2" borderId="19" xfId="0" applyFont="1" applyFill="1" applyBorder="1" applyAlignment="1">
      <alignment horizontal="center"/>
    </xf>
    <xf numFmtId="0" fontId="21" fillId="2" borderId="0" xfId="0" applyFont="1" applyFill="1"/>
    <xf numFmtId="0" fontId="5" fillId="2" borderId="27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1" fontId="7" fillId="5" borderId="18" xfId="0" applyNumberFormat="1" applyFont="1" applyFill="1" applyBorder="1" applyAlignment="1">
      <alignment horizontal="right" vertical="center" wrapText="1"/>
    </xf>
    <xf numFmtId="0" fontId="7" fillId="5" borderId="18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49" fontId="7" fillId="5" borderId="1" xfId="0" applyNumberFormat="1" applyFont="1" applyFill="1" applyBorder="1" applyAlignment="1">
      <alignment horizontal="center" vertical="center"/>
    </xf>
    <xf numFmtId="1" fontId="7" fillId="5" borderId="1" xfId="0" applyNumberFormat="1" applyFont="1" applyFill="1" applyBorder="1" applyAlignment="1">
      <alignment vertical="center"/>
    </xf>
    <xf numFmtId="0" fontId="9" fillId="6" borderId="18" xfId="0" applyFont="1" applyFill="1" applyBorder="1" applyAlignment="1">
      <alignment vertical="center"/>
    </xf>
    <xf numFmtId="0" fontId="9" fillId="6" borderId="1" xfId="0" applyFont="1" applyFill="1" applyBorder="1" applyAlignment="1">
      <alignment vertical="center"/>
    </xf>
    <xf numFmtId="49" fontId="5" fillId="6" borderId="1" xfId="0" applyNumberFormat="1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vertical="center"/>
    </xf>
    <xf numFmtId="0" fontId="9" fillId="6" borderId="19" xfId="0" applyFont="1" applyFill="1" applyBorder="1" applyAlignment="1">
      <alignment vertical="center"/>
    </xf>
    <xf numFmtId="1" fontId="7" fillId="7" borderId="18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textRotation="90" wrapText="1"/>
    </xf>
    <xf numFmtId="0" fontId="10" fillId="2" borderId="1" xfId="0" applyFont="1" applyFill="1" applyBorder="1" applyAlignment="1">
      <alignment horizontal="center" vertical="center" textRotation="90" wrapText="1"/>
    </xf>
    <xf numFmtId="0" fontId="23" fillId="2" borderId="0" xfId="0" applyFont="1" applyFill="1"/>
    <xf numFmtId="0" fontId="27" fillId="2" borderId="18" xfId="0" applyFont="1" applyFill="1" applyBorder="1" applyAlignment="1">
      <alignment vertical="center"/>
    </xf>
    <xf numFmtId="0" fontId="27" fillId="2" borderId="2" xfId="0" applyFont="1" applyFill="1" applyBorder="1" applyAlignment="1">
      <alignment horizontal="right" vertical="center"/>
    </xf>
    <xf numFmtId="0" fontId="27" fillId="2" borderId="19" xfId="0" applyFont="1" applyFill="1" applyBorder="1" applyAlignment="1">
      <alignment vertical="center"/>
    </xf>
    <xf numFmtId="0" fontId="27" fillId="2" borderId="2" xfId="0" applyFont="1" applyFill="1" applyBorder="1" applyAlignment="1">
      <alignment vertical="center"/>
    </xf>
    <xf numFmtId="0" fontId="27" fillId="2" borderId="18" xfId="0" applyFont="1" applyFill="1" applyBorder="1"/>
    <xf numFmtId="0" fontId="27" fillId="2" borderId="2" xfId="0" applyFont="1" applyFill="1" applyBorder="1"/>
    <xf numFmtId="1" fontId="25" fillId="2" borderId="0" xfId="0" applyNumberFormat="1" applyFont="1" applyFill="1" applyBorder="1"/>
    <xf numFmtId="2" fontId="25" fillId="2" borderId="0" xfId="0" applyNumberFormat="1" applyFont="1" applyFill="1" applyBorder="1"/>
    <xf numFmtId="0" fontId="25" fillId="2" borderId="0" xfId="0" applyFont="1" applyFill="1" applyBorder="1"/>
    <xf numFmtId="0" fontId="23" fillId="2" borderId="0" xfId="0" applyFont="1" applyFill="1" applyBorder="1"/>
    <xf numFmtId="1" fontId="22" fillId="2" borderId="1" xfId="0" applyNumberFormat="1" applyFont="1" applyFill="1" applyBorder="1" applyAlignment="1">
      <alignment horizontal="center" vertical="center"/>
    </xf>
    <xf numFmtId="1" fontId="22" fillId="2" borderId="1" xfId="0" applyNumberFormat="1" applyFont="1" applyFill="1" applyBorder="1" applyAlignment="1">
      <alignment vertical="center"/>
    </xf>
    <xf numFmtId="1" fontId="22" fillId="2" borderId="2" xfId="0" applyNumberFormat="1" applyFont="1" applyFill="1" applyBorder="1" applyAlignment="1">
      <alignment vertical="center"/>
    </xf>
    <xf numFmtId="0" fontId="22" fillId="2" borderId="12" xfId="0" applyFont="1" applyFill="1" applyBorder="1" applyAlignment="1">
      <alignment horizontal="left" vertical="center"/>
    </xf>
    <xf numFmtId="0" fontId="24" fillId="2" borderId="18" xfId="0" applyFont="1" applyFill="1" applyBorder="1" applyAlignment="1">
      <alignment horizontal="center"/>
    </xf>
    <xf numFmtId="0" fontId="22" fillId="2" borderId="12" xfId="0" applyFont="1" applyFill="1" applyBorder="1" applyAlignment="1">
      <alignment horizontal="left"/>
    </xf>
    <xf numFmtId="0" fontId="24" fillId="2" borderId="18" xfId="0" applyFont="1" applyFill="1" applyBorder="1" applyAlignment="1">
      <alignment horizontal="left"/>
    </xf>
    <xf numFmtId="0" fontId="24" fillId="2" borderId="2" xfId="0" applyFont="1" applyFill="1" applyBorder="1" applyAlignment="1">
      <alignment horizontal="left"/>
    </xf>
    <xf numFmtId="0" fontId="24" fillId="2" borderId="18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left"/>
    </xf>
    <xf numFmtId="0" fontId="24" fillId="2" borderId="12" xfId="0" applyFont="1" applyFill="1" applyBorder="1" applyAlignment="1">
      <alignment horizontal="center" wrapText="1"/>
    </xf>
    <xf numFmtId="0" fontId="24" fillId="2" borderId="38" xfId="0" applyFont="1" applyFill="1" applyBorder="1" applyAlignment="1">
      <alignment horizontal="center" wrapText="1"/>
    </xf>
    <xf numFmtId="0" fontId="5" fillId="0" borderId="11" xfId="0" applyFont="1" applyFill="1" applyBorder="1" applyAlignment="1">
      <alignment horizontal="right" vertical="center"/>
    </xf>
    <xf numFmtId="0" fontId="9" fillId="8" borderId="4" xfId="0" applyFont="1" applyFill="1" applyBorder="1" applyAlignment="1">
      <alignment horizontal="right" vertical="center"/>
    </xf>
    <xf numFmtId="0" fontId="5" fillId="0" borderId="11" xfId="0" applyFont="1" applyFill="1" applyBorder="1" applyAlignment="1">
      <alignment vertical="center"/>
    </xf>
    <xf numFmtId="0" fontId="5" fillId="8" borderId="18" xfId="0" applyFont="1" applyFill="1" applyBorder="1" applyAlignment="1">
      <alignment horizontal="right"/>
    </xf>
    <xf numFmtId="0" fontId="9" fillId="8" borderId="1" xfId="0" applyFont="1" applyFill="1" applyBorder="1" applyAlignment="1">
      <alignment horizontal="right" vertical="center"/>
    </xf>
    <xf numFmtId="0" fontId="9" fillId="8" borderId="4" xfId="0" applyFont="1" applyFill="1" applyBorder="1" applyAlignment="1">
      <alignment vertical="center"/>
    </xf>
    <xf numFmtId="0" fontId="9" fillId="8" borderId="24" xfId="0" applyFont="1" applyFill="1" applyBorder="1" applyAlignment="1">
      <alignment vertical="center"/>
    </xf>
    <xf numFmtId="49" fontId="5" fillId="8" borderId="1" xfId="0" applyNumberFormat="1" applyFont="1" applyFill="1" applyBorder="1" applyAlignment="1">
      <alignment horizontal="center" vertical="center" wrapText="1"/>
    </xf>
    <xf numFmtId="49" fontId="5" fillId="8" borderId="1" xfId="0" applyNumberFormat="1" applyFont="1" applyFill="1" applyBorder="1" applyAlignment="1">
      <alignment horizontal="center"/>
    </xf>
    <xf numFmtId="0" fontId="5" fillId="8" borderId="2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vertical="center"/>
    </xf>
    <xf numFmtId="49" fontId="5" fillId="8" borderId="1" xfId="0" applyNumberFormat="1" applyFont="1" applyFill="1" applyBorder="1" applyAlignment="1">
      <alignment horizontal="center" vertical="center"/>
    </xf>
    <xf numFmtId="0" fontId="5" fillId="8" borderId="18" xfId="0" applyFont="1" applyFill="1" applyBorder="1" applyAlignment="1">
      <alignment horizontal="right" vertical="center"/>
    </xf>
    <xf numFmtId="0" fontId="10" fillId="8" borderId="19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8" borderId="18" xfId="0" applyFont="1" applyFill="1" applyBorder="1" applyAlignment="1">
      <alignment horizontal="center" vertical="center"/>
    </xf>
    <xf numFmtId="1" fontId="29" fillId="5" borderId="19" xfId="0" applyNumberFormat="1" applyFont="1" applyFill="1" applyBorder="1" applyAlignment="1">
      <alignment horizontal="center" vertical="center"/>
    </xf>
    <xf numFmtId="1" fontId="29" fillId="5" borderId="4" xfId="0" applyNumberFormat="1" applyFont="1" applyFill="1" applyBorder="1" applyAlignment="1">
      <alignment horizontal="center" vertical="center"/>
    </xf>
    <xf numFmtId="1" fontId="29" fillId="5" borderId="2" xfId="0" applyNumberFormat="1" applyFont="1" applyFill="1" applyBorder="1" applyAlignment="1">
      <alignment horizontal="center" vertical="center"/>
    </xf>
    <xf numFmtId="1" fontId="29" fillId="5" borderId="18" xfId="0" applyNumberFormat="1" applyFont="1" applyFill="1" applyBorder="1" applyAlignment="1">
      <alignment horizontal="center" vertical="center"/>
    </xf>
    <xf numFmtId="0" fontId="30" fillId="2" borderId="19" xfId="0" applyFont="1" applyFill="1" applyBorder="1" applyAlignment="1">
      <alignment horizontal="center" vertical="center"/>
    </xf>
    <xf numFmtId="0" fontId="30" fillId="2" borderId="4" xfId="0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center" vertical="center"/>
    </xf>
    <xf numFmtId="0" fontId="30" fillId="2" borderId="18" xfId="0" applyFont="1" applyFill="1" applyBorder="1" applyAlignment="1">
      <alignment horizontal="center" vertical="center"/>
    </xf>
    <xf numFmtId="0" fontId="30" fillId="2" borderId="19" xfId="0" applyFont="1" applyFill="1" applyBorder="1" applyAlignment="1">
      <alignment horizontal="right" vertical="center"/>
    </xf>
    <xf numFmtId="0" fontId="30" fillId="2" borderId="4" xfId="0" applyFont="1" applyFill="1" applyBorder="1" applyAlignment="1">
      <alignment horizontal="right" vertical="center"/>
    </xf>
    <xf numFmtId="0" fontId="30" fillId="2" borderId="2" xfId="0" applyFont="1" applyFill="1" applyBorder="1" applyAlignment="1">
      <alignment horizontal="right" vertical="center"/>
    </xf>
    <xf numFmtId="0" fontId="30" fillId="8" borderId="19" xfId="0" applyFont="1" applyFill="1" applyBorder="1" applyAlignment="1">
      <alignment horizontal="right" vertical="center"/>
    </xf>
    <xf numFmtId="0" fontId="30" fillId="8" borderId="4" xfId="0" applyFont="1" applyFill="1" applyBorder="1" applyAlignment="1">
      <alignment horizontal="right" vertical="center"/>
    </xf>
    <xf numFmtId="0" fontId="30" fillId="8" borderId="2" xfId="0" applyFont="1" applyFill="1" applyBorder="1" applyAlignment="1">
      <alignment horizontal="right" vertical="center"/>
    </xf>
    <xf numFmtId="0" fontId="30" fillId="8" borderId="18" xfId="0" applyFont="1" applyFill="1" applyBorder="1" applyAlignment="1">
      <alignment horizontal="center" vertical="center"/>
    </xf>
    <xf numFmtId="0" fontId="30" fillId="8" borderId="2" xfId="0" applyFont="1" applyFill="1" applyBorder="1" applyAlignment="1">
      <alignment horizontal="center" vertical="center"/>
    </xf>
    <xf numFmtId="0" fontId="30" fillId="8" borderId="19" xfId="0" applyFont="1" applyFill="1" applyBorder="1" applyAlignment="1">
      <alignment horizontal="center" vertical="center"/>
    </xf>
    <xf numFmtId="0" fontId="30" fillId="8" borderId="19" xfId="0" applyFont="1" applyFill="1" applyBorder="1" applyAlignment="1">
      <alignment vertical="center"/>
    </xf>
    <xf numFmtId="0" fontId="30" fillId="8" borderId="4" xfId="0" applyFont="1" applyFill="1" applyBorder="1" applyAlignment="1">
      <alignment horizontal="center" vertical="center"/>
    </xf>
    <xf numFmtId="49" fontId="9" fillId="8" borderId="4" xfId="0" applyNumberFormat="1" applyFont="1" applyFill="1" applyBorder="1" applyAlignment="1">
      <alignment horizontal="center" vertical="center"/>
    </xf>
    <xf numFmtId="49" fontId="20" fillId="8" borderId="1" xfId="0" applyNumberFormat="1" applyFont="1" applyFill="1" applyBorder="1" applyAlignment="1">
      <alignment horizontal="center" vertical="center"/>
    </xf>
    <xf numFmtId="1" fontId="28" fillId="5" borderId="18" xfId="0" applyNumberFormat="1" applyFont="1" applyFill="1" applyBorder="1" applyAlignment="1">
      <alignment horizontal="center" vertical="center" wrapText="1"/>
    </xf>
    <xf numFmtId="0" fontId="28" fillId="4" borderId="18" xfId="0" applyFont="1" applyFill="1" applyBorder="1" applyAlignment="1">
      <alignment horizontal="center" vertical="center"/>
    </xf>
    <xf numFmtId="0" fontId="28" fillId="4" borderId="2" xfId="0" applyFont="1" applyFill="1" applyBorder="1" applyAlignment="1">
      <alignment horizontal="center" vertical="center"/>
    </xf>
    <xf numFmtId="1" fontId="7" fillId="7" borderId="18" xfId="0" applyNumberFormat="1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vertical="center"/>
    </xf>
    <xf numFmtId="0" fontId="5" fillId="0" borderId="18" xfId="0" applyFont="1" applyFill="1" applyBorder="1"/>
    <xf numFmtId="0" fontId="5" fillId="3" borderId="18" xfId="0" applyFont="1" applyFill="1" applyBorder="1"/>
    <xf numFmtId="0" fontId="5" fillId="2" borderId="19" xfId="0" applyFont="1" applyFill="1" applyBorder="1"/>
    <xf numFmtId="49" fontId="10" fillId="2" borderId="1" xfId="0" applyNumberFormat="1" applyFont="1" applyFill="1" applyBorder="1" applyAlignment="1">
      <alignment horizontal="center"/>
    </xf>
    <xf numFmtId="0" fontId="5" fillId="0" borderId="18" xfId="0" applyFont="1" applyFill="1" applyBorder="1" applyAlignment="1">
      <alignment vertical="center"/>
    </xf>
    <xf numFmtId="0" fontId="27" fillId="9" borderId="1" xfId="0" applyFont="1" applyFill="1" applyBorder="1" applyAlignment="1">
      <alignment vertical="center"/>
    </xf>
    <xf numFmtId="0" fontId="27" fillId="9" borderId="2" xfId="0" applyFont="1" applyFill="1" applyBorder="1" applyAlignment="1">
      <alignment vertical="center"/>
    </xf>
    <xf numFmtId="0" fontId="27" fillId="9" borderId="18" xfId="0" applyFont="1" applyFill="1" applyBorder="1" applyAlignment="1">
      <alignment vertical="center"/>
    </xf>
    <xf numFmtId="49" fontId="27" fillId="9" borderId="1" xfId="0" applyNumberFormat="1" applyFont="1" applyFill="1" applyBorder="1" applyAlignment="1">
      <alignment horizontal="center" vertical="center" wrapText="1"/>
    </xf>
    <xf numFmtId="0" fontId="33" fillId="2" borderId="18" xfId="0" applyFont="1" applyFill="1" applyBorder="1" applyAlignment="1">
      <alignment horizontal="center"/>
    </xf>
    <xf numFmtId="0" fontId="33" fillId="2" borderId="2" xfId="0" applyFont="1" applyFill="1" applyBorder="1" applyAlignment="1">
      <alignment horizontal="center"/>
    </xf>
    <xf numFmtId="0" fontId="33" fillId="2" borderId="18" xfId="0" applyFont="1" applyFill="1" applyBorder="1" applyAlignment="1">
      <alignment horizontal="center" vertical="center"/>
    </xf>
    <xf numFmtId="0" fontId="33" fillId="2" borderId="2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/>
    </xf>
    <xf numFmtId="0" fontId="34" fillId="2" borderId="2" xfId="0" applyFont="1" applyFill="1" applyBorder="1" applyAlignment="1">
      <alignment horizontal="center"/>
    </xf>
    <xf numFmtId="0" fontId="34" fillId="2" borderId="2" xfId="0" applyFont="1" applyFill="1" applyBorder="1" applyAlignment="1">
      <alignment horizontal="center" vertical="center"/>
    </xf>
    <xf numFmtId="0" fontId="34" fillId="2" borderId="19" xfId="0" applyFont="1" applyFill="1" applyBorder="1" applyAlignment="1">
      <alignment horizontal="center"/>
    </xf>
    <xf numFmtId="0" fontId="34" fillId="2" borderId="19" xfId="0" applyFont="1" applyFill="1" applyBorder="1" applyAlignment="1">
      <alignment horizontal="center" vertical="center"/>
    </xf>
    <xf numFmtId="0" fontId="5" fillId="2" borderId="0" xfId="0" applyFont="1" applyFill="1"/>
    <xf numFmtId="0" fontId="10" fillId="2" borderId="0" xfId="0" applyFont="1" applyFill="1"/>
    <xf numFmtId="0" fontId="17" fillId="2" borderId="0" xfId="0" applyFont="1" applyFill="1" applyAlignment="1">
      <alignment horizontal="center"/>
    </xf>
    <xf numFmtId="0" fontId="8" fillId="2" borderId="0" xfId="0" applyFont="1" applyFill="1" applyAlignment="1">
      <alignment horizontal="left"/>
    </xf>
    <xf numFmtId="0" fontId="8" fillId="2" borderId="0" xfId="0" applyFont="1" applyFill="1"/>
    <xf numFmtId="1" fontId="10" fillId="2" borderId="0" xfId="0" applyNumberFormat="1" applyFont="1" applyFill="1" applyBorder="1"/>
    <xf numFmtId="0" fontId="8" fillId="2" borderId="20" xfId="0" applyFont="1" applyFill="1" applyBorder="1" applyAlignment="1">
      <alignment horizontal="center"/>
    </xf>
    <xf numFmtId="0" fontId="5" fillId="2" borderId="18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justify" vertical="center" wrapText="1"/>
    </xf>
    <xf numFmtId="49" fontId="8" fillId="2" borderId="4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/>
    <xf numFmtId="0" fontId="8" fillId="2" borderId="1" xfId="0" applyFont="1" applyFill="1" applyBorder="1"/>
    <xf numFmtId="0" fontId="7" fillId="2" borderId="1" xfId="0" applyFont="1" applyFill="1" applyBorder="1"/>
    <xf numFmtId="0" fontId="10" fillId="2" borderId="1" xfId="0" applyFont="1" applyFill="1" applyBorder="1"/>
    <xf numFmtId="0" fontId="10" fillId="2" borderId="2" xfId="0" applyFont="1" applyFill="1" applyBorder="1"/>
    <xf numFmtId="0" fontId="7" fillId="2" borderId="18" xfId="0" applyFont="1" applyFill="1" applyBorder="1"/>
    <xf numFmtId="0" fontId="7" fillId="2" borderId="2" xfId="0" applyFont="1" applyFill="1" applyBorder="1"/>
    <xf numFmtId="0" fontId="5" fillId="2" borderId="5" xfId="0" applyFont="1" applyFill="1" applyBorder="1" applyAlignment="1">
      <alignment wrapText="1"/>
    </xf>
    <xf numFmtId="0" fontId="35" fillId="2" borderId="18" xfId="0" applyFont="1" applyFill="1" applyBorder="1" applyAlignment="1">
      <alignment vertical="center"/>
    </xf>
    <xf numFmtId="0" fontId="35" fillId="2" borderId="2" xfId="0" applyFont="1" applyFill="1" applyBorder="1" applyAlignment="1">
      <alignment vertical="center"/>
    </xf>
    <xf numFmtId="0" fontId="26" fillId="9" borderId="18" xfId="0" applyFont="1" applyFill="1" applyBorder="1" applyAlignment="1">
      <alignment vertical="center"/>
    </xf>
    <xf numFmtId="0" fontId="26" fillId="9" borderId="1" xfId="0" applyFont="1" applyFill="1" applyBorder="1" applyAlignment="1">
      <alignment vertical="center"/>
    </xf>
    <xf numFmtId="0" fontId="26" fillId="9" borderId="2" xfId="0" applyFont="1" applyFill="1" applyBorder="1" applyAlignment="1">
      <alignment vertical="center"/>
    </xf>
    <xf numFmtId="0" fontId="27" fillId="9" borderId="19" xfId="0" applyFont="1" applyFill="1" applyBorder="1" applyAlignment="1">
      <alignment vertical="center"/>
    </xf>
    <xf numFmtId="0" fontId="5" fillId="3" borderId="18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49" fontId="5" fillId="2" borderId="5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49" fontId="5" fillId="2" borderId="4" xfId="0" applyNumberFormat="1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vertical="center"/>
    </xf>
    <xf numFmtId="0" fontId="7" fillId="4" borderId="18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justify" vertical="center" wrapText="1"/>
    </xf>
    <xf numFmtId="0" fontId="5" fillId="2" borderId="4" xfId="0" applyFont="1" applyFill="1" applyBorder="1"/>
    <xf numFmtId="0" fontId="7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9" fillId="4" borderId="18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29" fillId="4" borderId="18" xfId="0" applyFont="1" applyFill="1" applyBorder="1" applyAlignment="1">
      <alignment horizontal="center" vertical="center"/>
    </xf>
    <xf numFmtId="1" fontId="29" fillId="5" borderId="18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1" fontId="7" fillId="5" borderId="18" xfId="0" applyNumberFormat="1" applyFont="1" applyFill="1" applyBorder="1" applyAlignment="1">
      <alignment vertical="center" wrapText="1"/>
    </xf>
    <xf numFmtId="0" fontId="7" fillId="5" borderId="18" xfId="0" applyFont="1" applyFill="1" applyBorder="1"/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0" fontId="7" fillId="5" borderId="18" xfId="0" applyFont="1" applyFill="1" applyBorder="1" applyAlignment="1">
      <alignment horizontal="center"/>
    </xf>
    <xf numFmtId="2" fontId="20" fillId="2" borderId="0" xfId="0" applyNumberFormat="1" applyFont="1" applyFill="1" applyBorder="1"/>
    <xf numFmtId="1" fontId="8" fillId="2" borderId="2" xfId="0" applyNumberFormat="1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11" fillId="2" borderId="0" xfId="0" applyFont="1" applyFill="1" applyBorder="1"/>
    <xf numFmtId="1" fontId="5" fillId="2" borderId="1" xfId="0" applyNumberFormat="1" applyFont="1" applyFill="1" applyBorder="1" applyAlignment="1">
      <alignment horizontal="right" vertical="center"/>
    </xf>
    <xf numFmtId="0" fontId="7" fillId="5" borderId="18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wrapText="1"/>
    </xf>
    <xf numFmtId="1" fontId="7" fillId="5" borderId="1" xfId="0" applyNumberFormat="1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8" fillId="2" borderId="18" xfId="0" applyFont="1" applyFill="1" applyBorder="1"/>
    <xf numFmtId="0" fontId="7" fillId="2" borderId="19" xfId="0" applyFont="1" applyFill="1" applyBorder="1"/>
    <xf numFmtId="1" fontId="7" fillId="5" borderId="1" xfId="0" applyNumberFormat="1" applyFont="1" applyFill="1" applyBorder="1" applyAlignment="1">
      <alignment horizontal="right" vertical="center" wrapText="1"/>
    </xf>
    <xf numFmtId="1" fontId="7" fillId="5" borderId="2" xfId="0" applyNumberFormat="1" applyFont="1" applyFill="1" applyBorder="1" applyAlignment="1">
      <alignment horizontal="right" vertical="center" wrapText="1"/>
    </xf>
    <xf numFmtId="1" fontId="23" fillId="2" borderId="0" xfId="0" applyNumberFormat="1" applyFont="1" applyFill="1"/>
    <xf numFmtId="1" fontId="31" fillId="2" borderId="0" xfId="0" applyNumberFormat="1" applyFont="1" applyFill="1"/>
    <xf numFmtId="0" fontId="11" fillId="2" borderId="0" xfId="0" applyFont="1" applyFill="1" applyAlignment="1">
      <alignment horizontal="center"/>
    </xf>
    <xf numFmtId="1" fontId="7" fillId="7" borderId="1" xfId="0" applyNumberFormat="1" applyFont="1" applyFill="1" applyBorder="1" applyAlignment="1">
      <alignment horizontal="center" vertical="center"/>
    </xf>
    <xf numFmtId="1" fontId="7" fillId="7" borderId="1" xfId="0" applyNumberFormat="1" applyFont="1" applyFill="1" applyBorder="1" applyAlignment="1">
      <alignment vertical="center"/>
    </xf>
    <xf numFmtId="1" fontId="7" fillId="10" borderId="1" xfId="0" applyNumberFormat="1" applyFont="1" applyFill="1" applyBorder="1" applyAlignment="1">
      <alignment horizontal="center" vertical="center"/>
    </xf>
    <xf numFmtId="1" fontId="7" fillId="10" borderId="1" xfId="0" applyNumberFormat="1" applyFont="1" applyFill="1" applyBorder="1" applyAlignment="1">
      <alignment vertical="center"/>
    </xf>
    <xf numFmtId="1" fontId="7" fillId="10" borderId="2" xfId="0" applyNumberFormat="1" applyFont="1" applyFill="1" applyBorder="1" applyAlignment="1">
      <alignment vertical="center"/>
    </xf>
    <xf numFmtId="1" fontId="33" fillId="10" borderId="24" xfId="0" applyNumberFormat="1" applyFont="1" applyFill="1" applyBorder="1" applyAlignment="1">
      <alignment horizontal="center" vertical="center"/>
    </xf>
    <xf numFmtId="1" fontId="33" fillId="10" borderId="3" xfId="0" applyNumberFormat="1" applyFont="1" applyFill="1" applyBorder="1" applyAlignment="1">
      <alignment horizontal="center" vertical="center"/>
    </xf>
    <xf numFmtId="1" fontId="7" fillId="10" borderId="24" xfId="0" applyNumberFormat="1" applyFont="1" applyFill="1" applyBorder="1" applyAlignment="1">
      <alignment horizontal="center" vertical="center"/>
    </xf>
    <xf numFmtId="1" fontId="7" fillId="10" borderId="3" xfId="0" applyNumberFormat="1" applyFont="1" applyFill="1" applyBorder="1" applyAlignment="1">
      <alignment horizontal="center" vertical="center"/>
    </xf>
    <xf numFmtId="1" fontId="7" fillId="4" borderId="1" xfId="0" applyNumberFormat="1" applyFont="1" applyFill="1" applyBorder="1" applyAlignment="1">
      <alignment horizontal="center" vertical="center"/>
    </xf>
    <xf numFmtId="1" fontId="7" fillId="4" borderId="1" xfId="0" applyNumberFormat="1" applyFont="1" applyFill="1" applyBorder="1" applyAlignment="1">
      <alignment vertical="center"/>
    </xf>
    <xf numFmtId="1" fontId="7" fillId="4" borderId="2" xfId="0" applyNumberFormat="1" applyFont="1" applyFill="1" applyBorder="1" applyAlignment="1">
      <alignment vertical="center"/>
    </xf>
    <xf numFmtId="1" fontId="33" fillId="4" borderId="18" xfId="0" applyNumberFormat="1" applyFont="1" applyFill="1" applyBorder="1" applyAlignment="1">
      <alignment horizontal="center" vertical="center"/>
    </xf>
    <xf numFmtId="1" fontId="7" fillId="4" borderId="18" xfId="0" applyNumberFormat="1" applyFont="1" applyFill="1" applyBorder="1" applyAlignment="1">
      <alignment horizontal="center" vertical="center"/>
    </xf>
    <xf numFmtId="0" fontId="32" fillId="0" borderId="18" xfId="0" applyFont="1" applyFill="1" applyBorder="1" applyAlignment="1">
      <alignment vertical="center" wrapText="1"/>
    </xf>
    <xf numFmtId="0" fontId="32" fillId="0" borderId="1" xfId="0" applyFont="1" applyFill="1" applyBorder="1" applyAlignment="1">
      <alignment vertical="center" wrapText="1"/>
    </xf>
    <xf numFmtId="49" fontId="32" fillId="0" borderId="4" xfId="0" applyNumberFormat="1" applyFont="1" applyFill="1" applyBorder="1" applyAlignment="1">
      <alignment horizontal="center" vertical="center" wrapText="1"/>
    </xf>
    <xf numFmtId="49" fontId="32" fillId="0" borderId="1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vertical="center"/>
    </xf>
    <xf numFmtId="0" fontId="32" fillId="0" borderId="2" xfId="0" applyFont="1" applyFill="1" applyBorder="1" applyAlignment="1">
      <alignment vertical="center"/>
    </xf>
    <xf numFmtId="0" fontId="32" fillId="0" borderId="18" xfId="0" applyFont="1" applyFill="1" applyBorder="1" applyAlignment="1">
      <alignment vertical="center"/>
    </xf>
    <xf numFmtId="0" fontId="32" fillId="0" borderId="18" xfId="0" applyFont="1" applyFill="1" applyBorder="1"/>
    <xf numFmtId="0" fontId="32" fillId="0" borderId="2" xfId="0" applyFont="1" applyFill="1" applyBorder="1"/>
    <xf numFmtId="0" fontId="32" fillId="0" borderId="19" xfId="0" applyFont="1" applyFill="1" applyBorder="1" applyAlignment="1">
      <alignment vertical="center"/>
    </xf>
    <xf numFmtId="0" fontId="32" fillId="0" borderId="1" xfId="0" applyFont="1" applyFill="1" applyBorder="1"/>
    <xf numFmtId="0" fontId="32" fillId="0" borderId="19" xfId="0" applyFont="1" applyFill="1" applyBorder="1"/>
    <xf numFmtId="0" fontId="27" fillId="0" borderId="19" xfId="0" applyFont="1" applyFill="1" applyBorder="1" applyAlignment="1">
      <alignment vertical="center"/>
    </xf>
    <xf numFmtId="0" fontId="27" fillId="0" borderId="19" xfId="0" applyFont="1" applyFill="1" applyBorder="1"/>
    <xf numFmtId="0" fontId="32" fillId="0" borderId="2" xfId="0" applyFont="1" applyFill="1" applyBorder="1" applyAlignment="1">
      <alignment horizontal="right" vertical="center"/>
    </xf>
    <xf numFmtId="0" fontId="27" fillId="0" borderId="2" xfId="0" applyFont="1" applyFill="1" applyBorder="1"/>
    <xf numFmtId="0" fontId="30" fillId="0" borderId="18" xfId="0" applyFont="1" applyFill="1" applyBorder="1" applyAlignment="1">
      <alignment horizontal="center"/>
    </xf>
    <xf numFmtId="0" fontId="30" fillId="0" borderId="19" xfId="0" applyFont="1" applyFill="1" applyBorder="1" applyAlignment="1">
      <alignment horizontal="center"/>
    </xf>
    <xf numFmtId="49" fontId="32" fillId="0" borderId="1" xfId="0" applyNumberFormat="1" applyFont="1" applyFill="1" applyBorder="1" applyAlignment="1">
      <alignment horizontal="center"/>
    </xf>
    <xf numFmtId="0" fontId="5" fillId="0" borderId="2" xfId="0" applyFont="1" applyFill="1" applyBorder="1"/>
    <xf numFmtId="0" fontId="27" fillId="0" borderId="2" xfId="0" applyFont="1" applyFill="1" applyBorder="1" applyAlignment="1">
      <alignment vertical="center"/>
    </xf>
    <xf numFmtId="0" fontId="27" fillId="0" borderId="18" xfId="0" applyFont="1" applyFill="1" applyBorder="1" applyAlignment="1">
      <alignment vertical="center"/>
    </xf>
    <xf numFmtId="0" fontId="30" fillId="0" borderId="18" xfId="0" applyFont="1" applyFill="1" applyBorder="1" applyAlignment="1">
      <alignment horizontal="center" vertical="center"/>
    </xf>
    <xf numFmtId="0" fontId="30" fillId="0" borderId="19" xfId="0" applyFont="1" applyFill="1" applyBorder="1" applyAlignment="1">
      <alignment horizontal="center" vertical="center"/>
    </xf>
    <xf numFmtId="1" fontId="7" fillId="5" borderId="18" xfId="0" applyNumberFormat="1" applyFont="1" applyFill="1" applyBorder="1" applyAlignment="1">
      <alignment horizontal="center" vertical="center" wrapText="1"/>
    </xf>
    <xf numFmtId="1" fontId="23" fillId="2" borderId="0" xfId="0" applyNumberFormat="1" applyFont="1" applyFill="1" applyBorder="1"/>
    <xf numFmtId="0" fontId="6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9" fillId="8" borderId="24" xfId="0" applyFont="1" applyFill="1" applyBorder="1" applyAlignment="1">
      <alignment horizontal="left" vertical="center"/>
    </xf>
    <xf numFmtId="0" fontId="9" fillId="8" borderId="4" xfId="0" applyFont="1" applyFill="1" applyBorder="1" applyAlignment="1">
      <alignment horizontal="left" vertical="center"/>
    </xf>
    <xf numFmtId="0" fontId="7" fillId="2" borderId="33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textRotation="90"/>
    </xf>
    <xf numFmtId="0" fontId="7" fillId="2" borderId="18" xfId="0" applyFont="1" applyFill="1" applyBorder="1" applyAlignment="1">
      <alignment horizontal="center" vertical="center" textRotation="90"/>
    </xf>
    <xf numFmtId="0" fontId="7" fillId="2" borderId="2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textRotation="90" wrapText="1"/>
    </xf>
    <xf numFmtId="0" fontId="7" fillId="2" borderId="13" xfId="0" applyFont="1" applyFill="1" applyBorder="1" applyAlignment="1">
      <alignment horizontal="center" vertical="center" textRotation="90" wrapText="1"/>
    </xf>
    <xf numFmtId="0" fontId="7" fillId="2" borderId="7" xfId="0" applyFont="1" applyFill="1" applyBorder="1" applyAlignment="1">
      <alignment horizontal="center" vertical="center" textRotation="90" wrapText="1"/>
    </xf>
    <xf numFmtId="0" fontId="7" fillId="2" borderId="5" xfId="0" applyFont="1" applyFill="1" applyBorder="1" applyAlignment="1">
      <alignment horizontal="center" vertical="center" textRotation="90" wrapText="1"/>
    </xf>
    <xf numFmtId="0" fontId="7" fillId="2" borderId="15" xfId="0" applyFont="1" applyFill="1" applyBorder="1" applyAlignment="1">
      <alignment horizontal="center" vertical="center" textRotation="90" wrapText="1"/>
    </xf>
    <xf numFmtId="0" fontId="7" fillId="2" borderId="14" xfId="0" applyFont="1" applyFill="1" applyBorder="1" applyAlignment="1">
      <alignment horizontal="center" vertical="center" textRotation="90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textRotation="90"/>
    </xf>
    <xf numFmtId="0" fontId="10" fillId="2" borderId="1" xfId="0" applyFont="1" applyFill="1" applyBorder="1" applyAlignment="1">
      <alignment horizontal="center" vertical="center" textRotation="90" wrapText="1"/>
    </xf>
    <xf numFmtId="0" fontId="10" fillId="2" borderId="6" xfId="0" applyFont="1" applyFill="1" applyBorder="1" applyAlignment="1">
      <alignment horizontal="center" vertical="center" textRotation="90" wrapText="1"/>
    </xf>
    <xf numFmtId="0" fontId="10" fillId="2" borderId="7" xfId="0" applyFont="1" applyFill="1" applyBorder="1" applyAlignment="1">
      <alignment horizontal="center" vertical="center" textRotation="90" wrapText="1"/>
    </xf>
    <xf numFmtId="1" fontId="7" fillId="2" borderId="35" xfId="0" applyNumberFormat="1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7" fillId="2" borderId="36" xfId="0" applyFont="1" applyFill="1" applyBorder="1" applyAlignment="1">
      <alignment horizontal="center" wrapText="1"/>
    </xf>
    <xf numFmtId="0" fontId="7" fillId="2" borderId="37" xfId="0" applyFont="1" applyFill="1" applyBorder="1" applyAlignment="1">
      <alignment horizontal="center" wrapText="1"/>
    </xf>
    <xf numFmtId="0" fontId="7" fillId="2" borderId="38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0" fontId="8" fillId="2" borderId="40" xfId="0" applyFont="1" applyFill="1" applyBorder="1" applyAlignment="1">
      <alignment horizontal="left"/>
    </xf>
    <xf numFmtId="0" fontId="8" fillId="2" borderId="23" xfId="0" applyFont="1" applyFill="1" applyBorder="1" applyAlignment="1">
      <alignment horizontal="left"/>
    </xf>
    <xf numFmtId="0" fontId="7" fillId="2" borderId="35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right" vertical="center"/>
    </xf>
    <xf numFmtId="0" fontId="7" fillId="2" borderId="12" xfId="0" applyFont="1" applyFill="1" applyBorder="1" applyAlignment="1">
      <alignment horizontal="right" vertical="center"/>
    </xf>
    <xf numFmtId="0" fontId="22" fillId="2" borderId="15" xfId="0" applyFont="1" applyFill="1" applyBorder="1" applyAlignment="1">
      <alignment horizontal="center" vertical="center" textRotation="90"/>
    </xf>
    <xf numFmtId="0" fontId="22" fillId="2" borderId="39" xfId="0" applyFont="1" applyFill="1" applyBorder="1" applyAlignment="1">
      <alignment horizontal="center" vertical="center" textRotation="90"/>
    </xf>
    <xf numFmtId="0" fontId="8" fillId="2" borderId="3" xfId="0" applyFont="1" applyFill="1" applyBorder="1" applyAlignment="1">
      <alignment horizontal="left"/>
    </xf>
    <xf numFmtId="0" fontId="7" fillId="2" borderId="35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7" fillId="2" borderId="12" xfId="0" applyFont="1" applyFill="1" applyBorder="1" applyAlignment="1">
      <alignment horizontal="left"/>
    </xf>
    <xf numFmtId="0" fontId="8" fillId="2" borderId="35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8" fillId="2" borderId="12" xfId="0" applyFont="1" applyFill="1" applyBorder="1" applyAlignment="1">
      <alignment horizontal="left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2" fontId="7" fillId="2" borderId="24" xfId="0" applyNumberFormat="1" applyFont="1" applyFill="1" applyBorder="1" applyAlignment="1">
      <alignment horizontal="center" vertical="center"/>
    </xf>
    <xf numFmtId="2" fontId="7" fillId="2" borderId="25" xfId="0" applyNumberFormat="1" applyFont="1" applyFill="1" applyBorder="1" applyAlignment="1">
      <alignment horizontal="center" vertical="center"/>
    </xf>
    <xf numFmtId="0" fontId="7" fillId="7" borderId="24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/>
    </xf>
    <xf numFmtId="0" fontId="7" fillId="4" borderId="24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left" vertical="center"/>
    </xf>
    <xf numFmtId="0" fontId="11" fillId="0" borderId="4" xfId="0" applyFont="1" applyBorder="1" applyAlignment="1"/>
    <xf numFmtId="0" fontId="7" fillId="10" borderId="24" xfId="0" applyFont="1" applyFill="1" applyBorder="1" applyAlignment="1">
      <alignment horizontal="center"/>
    </xf>
    <xf numFmtId="0" fontId="7" fillId="10" borderId="4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32" fillId="2" borderId="4" xfId="0" applyFont="1" applyFill="1" applyBorder="1" applyAlignment="1">
      <alignment vertical="center"/>
    </xf>
    <xf numFmtId="0" fontId="32" fillId="2" borderId="2" xfId="0" applyFont="1" applyFill="1" applyBorder="1" applyAlignment="1">
      <alignment horizontal="right" vertical="center"/>
    </xf>
    <xf numFmtId="0" fontId="32" fillId="2" borderId="18" xfId="0" applyFont="1" applyFill="1" applyBorder="1" applyAlignment="1">
      <alignment vertical="center"/>
    </xf>
    <xf numFmtId="0" fontId="32" fillId="2" borderId="4" xfId="0" applyFont="1" applyFill="1" applyBorder="1"/>
    <xf numFmtId="0" fontId="32" fillId="2" borderId="2" xfId="0" applyFont="1" applyFill="1" applyBorder="1"/>
    <xf numFmtId="0" fontId="32" fillId="2" borderId="18" xfId="0" applyFont="1" applyFill="1" applyBorder="1"/>
    <xf numFmtId="0" fontId="32" fillId="2" borderId="4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wrapText="1"/>
    </xf>
    <xf numFmtId="0" fontId="5" fillId="2" borderId="4" xfId="0" applyFont="1" applyFill="1" applyBorder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FFFF66"/>
      <color rgb="FFFFCCFF"/>
      <color rgb="FFFFCC66"/>
      <color rgb="FF0000CC"/>
      <color rgb="FFFF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workbookViewId="0">
      <selection sqref="A1:I10"/>
    </sheetView>
  </sheetViews>
  <sheetFormatPr defaultRowHeight="15" x14ac:dyDescent="0.25"/>
  <cols>
    <col min="1" max="1" width="7.85546875" customWidth="1"/>
    <col min="2" max="2" width="15.7109375" customWidth="1"/>
    <col min="3" max="3" width="10.85546875" customWidth="1"/>
    <col min="4" max="4" width="12.5703125" customWidth="1"/>
    <col min="5" max="5" width="10.85546875" customWidth="1"/>
    <col min="6" max="6" width="10.5703125" customWidth="1"/>
    <col min="7" max="7" width="12.42578125" customWidth="1"/>
    <col min="8" max="8" width="8.28515625" customWidth="1"/>
    <col min="9" max="9" width="7.7109375" customWidth="1"/>
  </cols>
  <sheetData>
    <row r="1" spans="1:16" ht="18.75" x14ac:dyDescent="0.3">
      <c r="A1" s="283" t="s">
        <v>164</v>
      </c>
      <c r="B1" s="283"/>
      <c r="C1" s="283"/>
      <c r="D1" s="283"/>
      <c r="E1" s="283"/>
      <c r="F1" s="283"/>
      <c r="G1" s="283"/>
      <c r="H1" s="283"/>
      <c r="I1" s="283"/>
    </row>
    <row r="3" spans="1:16" ht="33" customHeight="1" x14ac:dyDescent="0.25">
      <c r="A3" s="284" t="s">
        <v>16</v>
      </c>
      <c r="B3" s="284" t="s">
        <v>79</v>
      </c>
      <c r="C3" s="284" t="s">
        <v>18</v>
      </c>
      <c r="D3" s="285" t="s">
        <v>17</v>
      </c>
      <c r="E3" s="285" t="s">
        <v>57</v>
      </c>
      <c r="F3" s="284" t="s">
        <v>84</v>
      </c>
      <c r="G3" s="284" t="s">
        <v>80</v>
      </c>
      <c r="H3" s="284" t="s">
        <v>81</v>
      </c>
      <c r="I3" s="284" t="s">
        <v>82</v>
      </c>
      <c r="J3" s="19"/>
      <c r="K3" s="19"/>
      <c r="L3" s="19"/>
      <c r="M3" s="19"/>
      <c r="N3" s="19"/>
      <c r="O3" s="20"/>
      <c r="P3" s="20"/>
    </row>
    <row r="4" spans="1:16" ht="62.25" customHeight="1" x14ac:dyDescent="0.25">
      <c r="A4" s="284"/>
      <c r="B4" s="284"/>
      <c r="C4" s="284"/>
      <c r="D4" s="286"/>
      <c r="E4" s="286"/>
      <c r="F4" s="284"/>
      <c r="G4" s="284"/>
      <c r="H4" s="284"/>
      <c r="I4" s="284"/>
      <c r="J4" s="21"/>
      <c r="K4" s="21"/>
      <c r="L4" s="21"/>
      <c r="M4" s="21"/>
      <c r="N4" s="21"/>
      <c r="O4" s="22"/>
      <c r="P4" s="22"/>
    </row>
    <row r="5" spans="1:16" ht="15.75" x14ac:dyDescent="0.25">
      <c r="A5" s="23">
        <v>1</v>
      </c>
      <c r="B5" s="23">
        <v>2</v>
      </c>
      <c r="C5" s="23">
        <v>3</v>
      </c>
      <c r="D5" s="23">
        <v>4</v>
      </c>
      <c r="E5" s="23"/>
      <c r="F5" s="23">
        <v>6</v>
      </c>
      <c r="G5" s="23">
        <v>7</v>
      </c>
      <c r="H5" s="23">
        <v>8</v>
      </c>
      <c r="I5" s="4">
        <v>9</v>
      </c>
      <c r="J5" s="1"/>
      <c r="K5" s="1"/>
      <c r="L5" s="1"/>
      <c r="M5" s="1"/>
      <c r="N5" s="1"/>
    </row>
    <row r="6" spans="1:16" ht="15.75" x14ac:dyDescent="0.25">
      <c r="A6" s="2" t="s">
        <v>19</v>
      </c>
      <c r="B6" s="2">
        <v>1436</v>
      </c>
      <c r="C6" s="2"/>
      <c r="D6" s="2"/>
      <c r="E6" s="2">
        <v>4</v>
      </c>
      <c r="F6" s="2">
        <v>36</v>
      </c>
      <c r="G6" s="2"/>
      <c r="H6" s="2">
        <f>SUM(B6:G6)</f>
        <v>1476</v>
      </c>
      <c r="I6" s="24">
        <v>11</v>
      </c>
      <c r="J6" s="1"/>
      <c r="K6" s="1"/>
      <c r="L6" s="1"/>
      <c r="M6" s="1"/>
      <c r="N6" s="1"/>
    </row>
    <row r="7" spans="1:16" ht="15.75" x14ac:dyDescent="0.25">
      <c r="A7" s="2" t="s">
        <v>20</v>
      </c>
      <c r="B7" s="2">
        <v>1170</v>
      </c>
      <c r="C7" s="2">
        <v>72</v>
      </c>
      <c r="D7" s="2"/>
      <c r="E7" s="2">
        <v>192</v>
      </c>
      <c r="F7" s="2">
        <v>42</v>
      </c>
      <c r="G7" s="2"/>
      <c r="H7" s="2">
        <f>SUM(B7:G7)</f>
        <v>1476</v>
      </c>
      <c r="I7" s="24">
        <v>11</v>
      </c>
      <c r="J7" s="1"/>
      <c r="K7" s="1"/>
      <c r="L7" s="1"/>
      <c r="M7" s="1"/>
      <c r="N7" s="1"/>
    </row>
    <row r="8" spans="1:16" ht="15.75" x14ac:dyDescent="0.25">
      <c r="A8" s="2" t="s">
        <v>21</v>
      </c>
      <c r="B8" s="2">
        <v>870</v>
      </c>
      <c r="C8" s="2">
        <v>396</v>
      </c>
      <c r="D8" s="2"/>
      <c r="E8" s="2">
        <v>180</v>
      </c>
      <c r="F8" s="2">
        <v>30</v>
      </c>
      <c r="G8" s="2"/>
      <c r="H8" s="2">
        <f>SUM(B8:G8)</f>
        <v>1476</v>
      </c>
      <c r="I8" s="24">
        <v>11</v>
      </c>
      <c r="J8" s="1"/>
      <c r="K8" s="1"/>
      <c r="L8" s="1"/>
      <c r="M8" s="1"/>
      <c r="N8" s="1"/>
    </row>
    <row r="9" spans="1:16" ht="15.75" x14ac:dyDescent="0.25">
      <c r="A9" s="2" t="s">
        <v>187</v>
      </c>
      <c r="B9" s="2">
        <v>520</v>
      </c>
      <c r="C9" s="2">
        <v>180</v>
      </c>
      <c r="D9" s="2">
        <v>576</v>
      </c>
      <c r="E9" s="2">
        <v>80</v>
      </c>
      <c r="F9" s="2">
        <v>48</v>
      </c>
      <c r="G9" s="2">
        <v>72</v>
      </c>
      <c r="H9" s="2">
        <f>SUM(B9:G9)</f>
        <v>1476</v>
      </c>
      <c r="I9" s="24">
        <v>2</v>
      </c>
      <c r="J9" s="1"/>
      <c r="K9" s="1"/>
      <c r="L9" s="1"/>
      <c r="M9" s="1"/>
      <c r="N9" s="1"/>
    </row>
    <row r="10" spans="1:16" ht="15.75" x14ac:dyDescent="0.25">
      <c r="A10" s="3" t="s">
        <v>15</v>
      </c>
      <c r="B10" s="3">
        <f>SUM(B6:B9)</f>
        <v>3996</v>
      </c>
      <c r="C10" s="3">
        <f t="shared" ref="C10:I10" si="0">SUM(C6:C9)</f>
        <v>648</v>
      </c>
      <c r="D10" s="3">
        <f t="shared" si="0"/>
        <v>576</v>
      </c>
      <c r="E10" s="3">
        <f t="shared" si="0"/>
        <v>456</v>
      </c>
      <c r="F10" s="3">
        <f t="shared" si="0"/>
        <v>156</v>
      </c>
      <c r="G10" s="3">
        <f t="shared" si="0"/>
        <v>72</v>
      </c>
      <c r="H10" s="3">
        <f t="shared" si="0"/>
        <v>5904</v>
      </c>
      <c r="I10" s="3">
        <f t="shared" si="0"/>
        <v>35</v>
      </c>
      <c r="J10" s="1"/>
      <c r="K10" s="1"/>
      <c r="L10" s="1"/>
      <c r="M10" s="1"/>
      <c r="N10" s="1"/>
    </row>
    <row r="11" spans="1:16" ht="15.7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6" ht="15.7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6" ht="15.75" x14ac:dyDescent="0.25">
      <c r="A13" s="1"/>
      <c r="B13" s="1"/>
      <c r="C13" s="25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6" ht="15.7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6" ht="15.7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6" ht="15.7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15.7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15.7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15.7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15.7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5.7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15.7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15.7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15.7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5.7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t="15.7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10">
    <mergeCell ref="A1:I1"/>
    <mergeCell ref="I3:I4"/>
    <mergeCell ref="F3:F4"/>
    <mergeCell ref="G3:G4"/>
    <mergeCell ref="H3:H4"/>
    <mergeCell ref="A3:A4"/>
    <mergeCell ref="B3:B4"/>
    <mergeCell ref="C3:C4"/>
    <mergeCell ref="E3:E4"/>
    <mergeCell ref="D3:D4"/>
  </mergeCells>
  <pageMargins left="0.35433070866141736" right="0.1968503937007874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3"/>
  <sheetViews>
    <sheetView tabSelected="1" zoomScale="90" zoomScaleNormal="90" workbookViewId="0">
      <selection activeCell="B1" sqref="B1"/>
    </sheetView>
  </sheetViews>
  <sheetFormatPr defaultColWidth="9.140625" defaultRowHeight="15" x14ac:dyDescent="0.25"/>
  <cols>
    <col min="1" max="1" width="11.28515625" style="85" customWidth="1"/>
    <col min="2" max="2" width="39.85546875" style="85" customWidth="1"/>
    <col min="3" max="3" width="9" style="85" customWidth="1"/>
    <col min="4" max="4" width="10.85546875" style="85" customWidth="1"/>
    <col min="5" max="5" width="6.85546875" style="85" customWidth="1"/>
    <col min="6" max="6" width="5.42578125" style="85" customWidth="1"/>
    <col min="7" max="7" width="6.85546875" style="85" customWidth="1"/>
    <col min="8" max="8" width="7" style="85" customWidth="1"/>
    <col min="9" max="11" width="5.85546875" style="85" customWidth="1"/>
    <col min="12" max="12" width="4.7109375" style="85" customWidth="1"/>
    <col min="13" max="13" width="4.5703125" style="85" customWidth="1"/>
    <col min="14" max="14" width="5.7109375" style="85" customWidth="1"/>
    <col min="15" max="15" width="3.7109375" style="85" customWidth="1"/>
    <col min="16" max="16" width="5.7109375" style="85" customWidth="1"/>
    <col min="17" max="17" width="3.7109375" style="85" customWidth="1"/>
    <col min="18" max="18" width="5.7109375" style="85" customWidth="1"/>
    <col min="19" max="19" width="4.140625" style="85" customWidth="1"/>
    <col min="20" max="20" width="5.7109375" style="85" customWidth="1"/>
    <col min="21" max="21" width="4.140625" style="85" customWidth="1"/>
    <col min="22" max="22" width="5.7109375" style="85" customWidth="1"/>
    <col min="23" max="23" width="4" style="85" customWidth="1"/>
    <col min="24" max="24" width="5.7109375" style="85" customWidth="1"/>
    <col min="25" max="25" width="4.5703125" style="85" customWidth="1"/>
    <col min="26" max="16384" width="9.140625" style="85"/>
  </cols>
  <sheetData>
    <row r="1" spans="1:31" s="11" customFormat="1" ht="21" thickBot="1" x14ac:dyDescent="0.35">
      <c r="A1" s="61" t="s">
        <v>40</v>
      </c>
    </row>
    <row r="2" spans="1:31" s="11" customFormat="1" ht="28.9" customHeight="1" x14ac:dyDescent="0.25">
      <c r="A2" s="303" t="s">
        <v>1</v>
      </c>
      <c r="B2" s="305" t="s">
        <v>36</v>
      </c>
      <c r="C2" s="307" t="s">
        <v>0</v>
      </c>
      <c r="D2" s="308"/>
      <c r="E2" s="305" t="s">
        <v>47</v>
      </c>
      <c r="F2" s="305"/>
      <c r="G2" s="305"/>
      <c r="H2" s="305"/>
      <c r="I2" s="305"/>
      <c r="J2" s="305"/>
      <c r="K2" s="305"/>
      <c r="L2" s="305"/>
      <c r="M2" s="313"/>
      <c r="N2" s="289" t="s">
        <v>73</v>
      </c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</row>
    <row r="3" spans="1:31" s="11" customFormat="1" ht="15.75" thickBot="1" x14ac:dyDescent="0.3">
      <c r="A3" s="304"/>
      <c r="B3" s="306"/>
      <c r="C3" s="309"/>
      <c r="D3" s="310"/>
      <c r="E3" s="314" t="s">
        <v>52</v>
      </c>
      <c r="F3" s="315" t="s">
        <v>48</v>
      </c>
      <c r="G3" s="316"/>
      <c r="H3" s="316"/>
      <c r="I3" s="316"/>
      <c r="J3" s="316"/>
      <c r="K3" s="316"/>
      <c r="L3" s="316"/>
      <c r="M3" s="316"/>
      <c r="N3" s="291" t="s">
        <v>2</v>
      </c>
      <c r="O3" s="292"/>
      <c r="P3" s="292"/>
      <c r="Q3" s="293"/>
      <c r="R3" s="294" t="s">
        <v>3</v>
      </c>
      <c r="S3" s="294"/>
      <c r="T3" s="294"/>
      <c r="U3" s="294"/>
      <c r="V3" s="295" t="s">
        <v>4</v>
      </c>
      <c r="W3" s="292"/>
      <c r="X3" s="292"/>
      <c r="Y3" s="296"/>
    </row>
    <row r="4" spans="1:31" s="11" customFormat="1" ht="14.45" customHeight="1" x14ac:dyDescent="0.25">
      <c r="A4" s="304"/>
      <c r="B4" s="306"/>
      <c r="C4" s="309"/>
      <c r="D4" s="310"/>
      <c r="E4" s="314"/>
      <c r="F4" s="317" t="s">
        <v>74</v>
      </c>
      <c r="G4" s="320" t="s">
        <v>89</v>
      </c>
      <c r="H4" s="306" t="s">
        <v>53</v>
      </c>
      <c r="I4" s="306"/>
      <c r="J4" s="306"/>
      <c r="K4" s="306"/>
      <c r="L4" s="306"/>
      <c r="M4" s="315"/>
      <c r="N4" s="297" t="s">
        <v>119</v>
      </c>
      <c r="O4" s="298"/>
      <c r="P4" s="297" t="s">
        <v>120</v>
      </c>
      <c r="Q4" s="298"/>
      <c r="R4" s="297" t="s">
        <v>121</v>
      </c>
      <c r="S4" s="298"/>
      <c r="T4" s="297" t="s">
        <v>216</v>
      </c>
      <c r="U4" s="298"/>
      <c r="V4" s="297" t="s">
        <v>217</v>
      </c>
      <c r="W4" s="298"/>
      <c r="X4" s="297" t="s">
        <v>218</v>
      </c>
      <c r="Y4" s="301"/>
    </row>
    <row r="5" spans="1:31" s="11" customFormat="1" ht="28.5" customHeight="1" x14ac:dyDescent="0.25">
      <c r="A5" s="304"/>
      <c r="B5" s="306"/>
      <c r="C5" s="311"/>
      <c r="D5" s="312"/>
      <c r="E5" s="314"/>
      <c r="F5" s="318"/>
      <c r="G5" s="321"/>
      <c r="H5" s="314" t="s">
        <v>54</v>
      </c>
      <c r="I5" s="323" t="s">
        <v>75</v>
      </c>
      <c r="J5" s="324"/>
      <c r="K5" s="325" t="s">
        <v>49</v>
      </c>
      <c r="L5" s="326" t="s">
        <v>55</v>
      </c>
      <c r="M5" s="327" t="s">
        <v>50</v>
      </c>
      <c r="N5" s="299"/>
      <c r="O5" s="300"/>
      <c r="P5" s="299"/>
      <c r="Q5" s="300"/>
      <c r="R5" s="299"/>
      <c r="S5" s="300"/>
      <c r="T5" s="299"/>
      <c r="U5" s="300"/>
      <c r="V5" s="299"/>
      <c r="W5" s="300"/>
      <c r="X5" s="299"/>
      <c r="Y5" s="302"/>
    </row>
    <row r="6" spans="1:31" s="11" customFormat="1" ht="73.150000000000006" customHeight="1" x14ac:dyDescent="0.25">
      <c r="A6" s="304"/>
      <c r="B6" s="306"/>
      <c r="C6" s="83" t="s">
        <v>43</v>
      </c>
      <c r="D6" s="83" t="s">
        <v>44</v>
      </c>
      <c r="E6" s="314"/>
      <c r="F6" s="319"/>
      <c r="G6" s="322"/>
      <c r="H6" s="314"/>
      <c r="I6" s="84" t="s">
        <v>45</v>
      </c>
      <c r="J6" s="84" t="s">
        <v>46</v>
      </c>
      <c r="K6" s="325"/>
      <c r="L6" s="326"/>
      <c r="M6" s="328"/>
      <c r="N6" s="62" t="s">
        <v>76</v>
      </c>
      <c r="O6" s="63" t="s">
        <v>77</v>
      </c>
      <c r="P6" s="62" t="s">
        <v>76</v>
      </c>
      <c r="Q6" s="63" t="s">
        <v>77</v>
      </c>
      <c r="R6" s="62" t="s">
        <v>76</v>
      </c>
      <c r="S6" s="63" t="s">
        <v>77</v>
      </c>
      <c r="T6" s="62" t="s">
        <v>76</v>
      </c>
      <c r="U6" s="63" t="s">
        <v>77</v>
      </c>
      <c r="V6" s="62" t="s">
        <v>76</v>
      </c>
      <c r="W6" s="63" t="s">
        <v>77</v>
      </c>
      <c r="X6" s="62" t="s">
        <v>76</v>
      </c>
      <c r="Y6" s="64" t="s">
        <v>77</v>
      </c>
    </row>
    <row r="7" spans="1:31" s="11" customFormat="1" x14ac:dyDescent="0.25">
      <c r="A7" s="67">
        <v>1</v>
      </c>
      <c r="B7" s="65">
        <v>2</v>
      </c>
      <c r="C7" s="65">
        <v>3</v>
      </c>
      <c r="D7" s="65">
        <v>4</v>
      </c>
      <c r="E7" s="65">
        <v>5</v>
      </c>
      <c r="F7" s="65">
        <v>6</v>
      </c>
      <c r="G7" s="65"/>
      <c r="H7" s="65">
        <v>7</v>
      </c>
      <c r="I7" s="65">
        <v>8</v>
      </c>
      <c r="J7" s="65">
        <v>9</v>
      </c>
      <c r="K7" s="65">
        <v>11</v>
      </c>
      <c r="L7" s="65">
        <v>12</v>
      </c>
      <c r="M7" s="66">
        <v>13</v>
      </c>
      <c r="N7" s="67">
        <v>14</v>
      </c>
      <c r="O7" s="66">
        <v>15</v>
      </c>
      <c r="P7" s="67">
        <v>16</v>
      </c>
      <c r="Q7" s="66">
        <v>17</v>
      </c>
      <c r="R7" s="67">
        <v>18</v>
      </c>
      <c r="S7" s="66">
        <v>19</v>
      </c>
      <c r="T7" s="67">
        <v>20</v>
      </c>
      <c r="U7" s="66">
        <v>21</v>
      </c>
      <c r="V7" s="67">
        <v>22</v>
      </c>
      <c r="W7" s="66">
        <v>23</v>
      </c>
      <c r="X7" s="67">
        <v>24</v>
      </c>
      <c r="Y7" s="68">
        <v>25</v>
      </c>
      <c r="AA7" s="242"/>
      <c r="AD7" s="242"/>
    </row>
    <row r="8" spans="1:31" x14ac:dyDescent="0.25">
      <c r="A8" s="73" t="s">
        <v>58</v>
      </c>
      <c r="B8" s="74" t="s">
        <v>59</v>
      </c>
      <c r="C8" s="75" t="s">
        <v>205</v>
      </c>
      <c r="D8" s="75" t="s">
        <v>206</v>
      </c>
      <c r="E8" s="76">
        <f>E9+E21+E24</f>
        <v>1476</v>
      </c>
      <c r="F8" s="76">
        <f t="shared" ref="F8:Q8" si="0">F9+F21+F24</f>
        <v>19</v>
      </c>
      <c r="G8" s="76">
        <f t="shared" si="0"/>
        <v>718</v>
      </c>
      <c r="H8" s="76">
        <f t="shared" si="0"/>
        <v>1425</v>
      </c>
      <c r="I8" s="76">
        <f t="shared" si="0"/>
        <v>682</v>
      </c>
      <c r="J8" s="76">
        <f t="shared" si="0"/>
        <v>743</v>
      </c>
      <c r="K8" s="76">
        <f t="shared" si="0"/>
        <v>0</v>
      </c>
      <c r="L8" s="76">
        <f t="shared" si="0"/>
        <v>8</v>
      </c>
      <c r="M8" s="76">
        <f t="shared" si="0"/>
        <v>24</v>
      </c>
      <c r="N8" s="76">
        <f t="shared" si="0"/>
        <v>611</v>
      </c>
      <c r="O8" s="76">
        <f t="shared" si="0"/>
        <v>1</v>
      </c>
      <c r="P8" s="76">
        <f t="shared" si="0"/>
        <v>796</v>
      </c>
      <c r="Q8" s="76">
        <f t="shared" si="0"/>
        <v>18</v>
      </c>
      <c r="R8" s="76">
        <f>R9+R21+R24</f>
        <v>50</v>
      </c>
      <c r="S8" s="127">
        <v>0</v>
      </c>
      <c r="T8" s="128">
        <v>0</v>
      </c>
      <c r="U8" s="129">
        <v>0</v>
      </c>
      <c r="V8" s="130">
        <v>0</v>
      </c>
      <c r="W8" s="129">
        <v>0</v>
      </c>
      <c r="X8" s="130">
        <v>0</v>
      </c>
      <c r="Y8" s="127">
        <v>0</v>
      </c>
      <c r="AA8" s="241"/>
      <c r="AB8" s="240"/>
      <c r="AC8" s="240"/>
      <c r="AD8" s="240"/>
      <c r="AE8" s="240"/>
    </row>
    <row r="9" spans="1:31" s="69" customFormat="1" ht="15" customHeight="1" x14ac:dyDescent="0.2">
      <c r="A9" s="287" t="s">
        <v>149</v>
      </c>
      <c r="B9" s="288"/>
      <c r="C9" s="146"/>
      <c r="D9" s="147"/>
      <c r="E9" s="110">
        <f>E10+E11+E12+E13+E14+E15+E16+E17+E18+E19+E20</f>
        <v>944</v>
      </c>
      <c r="F9" s="110">
        <f t="shared" ref="F9:R9" si="1">F10+F11+F12+F13+F14+F15+F16+F17+F18+F19+F20</f>
        <v>0</v>
      </c>
      <c r="G9" s="110">
        <f t="shared" si="1"/>
        <v>338</v>
      </c>
      <c r="H9" s="110">
        <f>I9+J9</f>
        <v>912</v>
      </c>
      <c r="I9" s="110">
        <f t="shared" si="1"/>
        <v>542</v>
      </c>
      <c r="J9" s="110">
        <f t="shared" si="1"/>
        <v>370</v>
      </c>
      <c r="K9" s="119">
        <f t="shared" si="1"/>
        <v>0</v>
      </c>
      <c r="L9" s="119">
        <f t="shared" si="1"/>
        <v>8</v>
      </c>
      <c r="M9" s="119">
        <f t="shared" si="1"/>
        <v>24</v>
      </c>
      <c r="N9" s="119">
        <f t="shared" si="1"/>
        <v>391</v>
      </c>
      <c r="O9" s="119">
        <f t="shared" si="1"/>
        <v>0</v>
      </c>
      <c r="P9" s="119">
        <f t="shared" si="1"/>
        <v>517</v>
      </c>
      <c r="Q9" s="119">
        <f t="shared" si="1"/>
        <v>0</v>
      </c>
      <c r="R9" s="119">
        <f t="shared" si="1"/>
        <v>36</v>
      </c>
      <c r="S9" s="123">
        <v>0</v>
      </c>
      <c r="T9" s="124">
        <v>0</v>
      </c>
      <c r="U9" s="125">
        <v>0</v>
      </c>
      <c r="V9" s="126">
        <v>0</v>
      </c>
      <c r="W9" s="125">
        <v>0</v>
      </c>
      <c r="X9" s="126">
        <v>0</v>
      </c>
      <c r="Y9" s="123">
        <v>0</v>
      </c>
    </row>
    <row r="10" spans="1:31" s="11" customFormat="1" x14ac:dyDescent="0.25">
      <c r="A10" s="12" t="s">
        <v>151</v>
      </c>
      <c r="B10" s="6" t="s">
        <v>60</v>
      </c>
      <c r="C10" s="5" t="s">
        <v>56</v>
      </c>
      <c r="D10" s="57" t="s">
        <v>70</v>
      </c>
      <c r="E10" s="6">
        <f>R10+U10+V10+Y10+N10+Q10+O10+P10+S10+T10+W10+X10</f>
        <v>123</v>
      </c>
      <c r="F10" s="6"/>
      <c r="G10" s="6">
        <v>24</v>
      </c>
      <c r="H10" s="58">
        <f>N10+P10+R10+T10+V10+X10-L10-M10</f>
        <v>115</v>
      </c>
      <c r="I10" s="58">
        <f>H10-J10</f>
        <v>75</v>
      </c>
      <c r="J10" s="58">
        <v>40</v>
      </c>
      <c r="K10" s="58"/>
      <c r="L10" s="58">
        <v>2</v>
      </c>
      <c r="M10" s="26">
        <v>6</v>
      </c>
      <c r="N10" s="46">
        <v>51</v>
      </c>
      <c r="O10" s="47"/>
      <c r="P10" s="52">
        <v>72</v>
      </c>
      <c r="Q10" s="47"/>
      <c r="R10" s="48"/>
      <c r="S10" s="131"/>
      <c r="T10" s="132"/>
      <c r="U10" s="133"/>
      <c r="V10" s="134"/>
      <c r="W10" s="133"/>
      <c r="X10" s="134"/>
      <c r="Y10" s="131"/>
    </row>
    <row r="11" spans="1:31" s="11" customFormat="1" x14ac:dyDescent="0.25">
      <c r="A11" s="12" t="s">
        <v>152</v>
      </c>
      <c r="B11" s="6" t="s">
        <v>62</v>
      </c>
      <c r="C11" s="5" t="s">
        <v>56</v>
      </c>
      <c r="D11" s="57" t="s">
        <v>70</v>
      </c>
      <c r="E11" s="6">
        <f t="shared" ref="E11:E20" si="2">R11+U11+V11+Y11+N11+Q11+O11+P11+S11+T11+W11+X11</f>
        <v>118</v>
      </c>
      <c r="F11" s="6"/>
      <c r="G11" s="6">
        <v>24</v>
      </c>
      <c r="H11" s="58">
        <f t="shared" ref="H11:H13" si="3">N11+P11+R11+T11+V11+X11-L11-M11</f>
        <v>110</v>
      </c>
      <c r="I11" s="58">
        <f t="shared" ref="I11:I20" si="4">H11-J11</f>
        <v>56</v>
      </c>
      <c r="J11" s="58">
        <v>54</v>
      </c>
      <c r="K11" s="58"/>
      <c r="L11" s="58">
        <v>2</v>
      </c>
      <c r="M11" s="26">
        <v>6</v>
      </c>
      <c r="N11" s="46">
        <v>51</v>
      </c>
      <c r="O11" s="47"/>
      <c r="P11" s="52">
        <v>67</v>
      </c>
      <c r="Q11" s="47"/>
      <c r="R11" s="48"/>
      <c r="S11" s="131"/>
      <c r="T11" s="132"/>
      <c r="U11" s="133"/>
      <c r="V11" s="134"/>
      <c r="W11" s="133"/>
      <c r="X11" s="134"/>
      <c r="Y11" s="131"/>
    </row>
    <row r="12" spans="1:31" s="11" customFormat="1" x14ac:dyDescent="0.25">
      <c r="A12" s="12" t="s">
        <v>153</v>
      </c>
      <c r="B12" s="7" t="s">
        <v>66</v>
      </c>
      <c r="C12" s="5" t="s">
        <v>56</v>
      </c>
      <c r="D12" s="57" t="s">
        <v>70</v>
      </c>
      <c r="E12" s="6">
        <f t="shared" si="2"/>
        <v>86</v>
      </c>
      <c r="F12" s="6"/>
      <c r="G12" s="6">
        <v>66</v>
      </c>
      <c r="H12" s="58">
        <f t="shared" si="3"/>
        <v>78</v>
      </c>
      <c r="I12" s="58">
        <f t="shared" si="4"/>
        <v>36</v>
      </c>
      <c r="J12" s="58">
        <v>42</v>
      </c>
      <c r="K12" s="58"/>
      <c r="L12" s="58">
        <v>2</v>
      </c>
      <c r="M12" s="26">
        <v>6</v>
      </c>
      <c r="N12" s="50">
        <v>34</v>
      </c>
      <c r="O12" s="47"/>
      <c r="P12" s="372">
        <v>52</v>
      </c>
      <c r="Q12" s="47"/>
      <c r="R12" s="48"/>
      <c r="S12" s="131"/>
      <c r="T12" s="132"/>
      <c r="U12" s="133"/>
      <c r="V12" s="134"/>
      <c r="W12" s="133"/>
      <c r="X12" s="134"/>
      <c r="Y12" s="131"/>
    </row>
    <row r="13" spans="1:31" s="11" customFormat="1" x14ac:dyDescent="0.25">
      <c r="A13" s="12" t="s">
        <v>166</v>
      </c>
      <c r="B13" s="6" t="s">
        <v>6</v>
      </c>
      <c r="C13" s="5" t="s">
        <v>56</v>
      </c>
      <c r="D13" s="57" t="s">
        <v>70</v>
      </c>
      <c r="E13" s="6">
        <f t="shared" si="2"/>
        <v>162</v>
      </c>
      <c r="F13" s="6"/>
      <c r="G13" s="6">
        <v>22</v>
      </c>
      <c r="H13" s="58">
        <f t="shared" si="3"/>
        <v>154</v>
      </c>
      <c r="I13" s="58">
        <f t="shared" si="4"/>
        <v>122</v>
      </c>
      <c r="J13" s="58">
        <v>32</v>
      </c>
      <c r="K13" s="58"/>
      <c r="L13" s="58">
        <v>2</v>
      </c>
      <c r="M13" s="26">
        <v>6</v>
      </c>
      <c r="N13" s="46">
        <v>68</v>
      </c>
      <c r="O13" s="47"/>
      <c r="P13" s="52">
        <v>94</v>
      </c>
      <c r="Q13" s="47"/>
      <c r="R13" s="48"/>
      <c r="S13" s="131"/>
      <c r="T13" s="132"/>
      <c r="U13" s="133"/>
      <c r="V13" s="134"/>
      <c r="W13" s="133"/>
      <c r="X13" s="134"/>
      <c r="Y13" s="131"/>
    </row>
    <row r="14" spans="1:31" s="11" customFormat="1" x14ac:dyDescent="0.25">
      <c r="A14" s="12" t="s">
        <v>154</v>
      </c>
      <c r="B14" s="6" t="s">
        <v>167</v>
      </c>
      <c r="C14" s="5" t="s">
        <v>70</v>
      </c>
      <c r="D14" s="57" t="s">
        <v>165</v>
      </c>
      <c r="E14" s="6">
        <f t="shared" si="2"/>
        <v>117</v>
      </c>
      <c r="F14" s="6"/>
      <c r="G14" s="6">
        <v>36</v>
      </c>
      <c r="H14" s="58">
        <f t="shared" ref="H14:H20" si="5">N14+P14+R14+T14+V14+X14</f>
        <v>117</v>
      </c>
      <c r="I14" s="58">
        <f t="shared" si="4"/>
        <v>57</v>
      </c>
      <c r="J14" s="58">
        <v>60</v>
      </c>
      <c r="K14" s="58"/>
      <c r="L14" s="58"/>
      <c r="M14" s="49"/>
      <c r="N14" s="46">
        <v>51</v>
      </c>
      <c r="O14" s="47"/>
      <c r="P14" s="52">
        <v>66</v>
      </c>
      <c r="Q14" s="47"/>
      <c r="R14" s="48"/>
      <c r="S14" s="131"/>
      <c r="T14" s="132"/>
      <c r="U14" s="133"/>
      <c r="V14" s="134"/>
      <c r="W14" s="133"/>
      <c r="X14" s="134"/>
      <c r="Y14" s="131"/>
    </row>
    <row r="15" spans="1:31" s="11" customFormat="1" x14ac:dyDescent="0.25">
      <c r="A15" s="12" t="s">
        <v>155</v>
      </c>
      <c r="B15" s="6" t="s">
        <v>7</v>
      </c>
      <c r="C15" s="5" t="s">
        <v>70</v>
      </c>
      <c r="D15" s="57" t="s">
        <v>168</v>
      </c>
      <c r="E15" s="6">
        <f t="shared" si="2"/>
        <v>78</v>
      </c>
      <c r="F15" s="6"/>
      <c r="G15" s="6">
        <v>56</v>
      </c>
      <c r="H15" s="58">
        <f t="shared" si="5"/>
        <v>78</v>
      </c>
      <c r="I15" s="58">
        <f t="shared" si="4"/>
        <v>8</v>
      </c>
      <c r="J15" s="58">
        <v>70</v>
      </c>
      <c r="K15" s="58"/>
      <c r="L15" s="58"/>
      <c r="M15" s="26"/>
      <c r="N15" s="46">
        <v>34</v>
      </c>
      <c r="O15" s="47"/>
      <c r="P15" s="52">
        <v>44</v>
      </c>
      <c r="Q15" s="47"/>
      <c r="R15" s="48"/>
      <c r="S15" s="131"/>
      <c r="T15" s="132"/>
      <c r="U15" s="133"/>
      <c r="V15" s="134"/>
      <c r="W15" s="133"/>
      <c r="X15" s="134"/>
      <c r="Y15" s="131"/>
    </row>
    <row r="16" spans="1:31" s="11" customFormat="1" x14ac:dyDescent="0.25">
      <c r="A16" s="12" t="s">
        <v>156</v>
      </c>
      <c r="B16" s="6" t="s">
        <v>191</v>
      </c>
      <c r="C16" s="5"/>
      <c r="D16" s="57" t="s">
        <v>63</v>
      </c>
      <c r="E16" s="6">
        <f t="shared" si="2"/>
        <v>68</v>
      </c>
      <c r="F16" s="6"/>
      <c r="G16" s="6">
        <v>14</v>
      </c>
      <c r="H16" s="58">
        <f t="shared" si="5"/>
        <v>68</v>
      </c>
      <c r="I16" s="58">
        <f t="shared" si="4"/>
        <v>58</v>
      </c>
      <c r="J16" s="58">
        <v>10</v>
      </c>
      <c r="K16" s="58"/>
      <c r="L16" s="58"/>
      <c r="M16" s="26"/>
      <c r="N16" s="50">
        <v>34</v>
      </c>
      <c r="O16" s="47"/>
      <c r="P16" s="372">
        <v>34</v>
      </c>
      <c r="Q16" s="47"/>
      <c r="R16" s="48"/>
      <c r="S16" s="131"/>
      <c r="T16" s="132"/>
      <c r="U16" s="133"/>
      <c r="V16" s="134"/>
      <c r="W16" s="133"/>
      <c r="X16" s="134"/>
      <c r="Y16" s="131"/>
    </row>
    <row r="17" spans="1:25" s="11" customFormat="1" x14ac:dyDescent="0.25">
      <c r="A17" s="12" t="s">
        <v>157</v>
      </c>
      <c r="B17" s="59" t="s">
        <v>169</v>
      </c>
      <c r="C17" s="5" t="s">
        <v>70</v>
      </c>
      <c r="D17" s="57" t="s">
        <v>165</v>
      </c>
      <c r="E17" s="6">
        <f t="shared" si="2"/>
        <v>36</v>
      </c>
      <c r="F17" s="59"/>
      <c r="G17" s="59">
        <v>16</v>
      </c>
      <c r="H17" s="58">
        <f t="shared" si="5"/>
        <v>36</v>
      </c>
      <c r="I17" s="60">
        <f t="shared" si="4"/>
        <v>18</v>
      </c>
      <c r="J17" s="60">
        <v>18</v>
      </c>
      <c r="K17" s="60"/>
      <c r="L17" s="60"/>
      <c r="M17" s="51"/>
      <c r="N17" s="46"/>
      <c r="O17" s="47"/>
      <c r="P17" s="52"/>
      <c r="Q17" s="47"/>
      <c r="R17" s="52">
        <v>36</v>
      </c>
      <c r="S17" s="135"/>
      <c r="T17" s="132"/>
      <c r="U17" s="133"/>
      <c r="V17" s="134"/>
      <c r="W17" s="133"/>
      <c r="X17" s="134"/>
      <c r="Y17" s="131"/>
    </row>
    <row r="18" spans="1:25" s="11" customFormat="1" x14ac:dyDescent="0.25">
      <c r="A18" s="12" t="s">
        <v>170</v>
      </c>
      <c r="B18" s="6" t="s">
        <v>171</v>
      </c>
      <c r="C18" s="5" t="s">
        <v>70</v>
      </c>
      <c r="D18" s="57" t="s">
        <v>165</v>
      </c>
      <c r="E18" s="6">
        <f t="shared" si="2"/>
        <v>39</v>
      </c>
      <c r="F18" s="6"/>
      <c r="G18" s="6">
        <v>36</v>
      </c>
      <c r="H18" s="58">
        <f t="shared" si="5"/>
        <v>39</v>
      </c>
      <c r="I18" s="58">
        <f t="shared" si="4"/>
        <v>21</v>
      </c>
      <c r="J18" s="58">
        <v>18</v>
      </c>
      <c r="K18" s="58"/>
      <c r="L18" s="58"/>
      <c r="M18" s="26"/>
      <c r="N18" s="46">
        <v>17</v>
      </c>
      <c r="O18" s="47"/>
      <c r="P18" s="52">
        <v>22</v>
      </c>
      <c r="Q18" s="47"/>
      <c r="R18" s="52"/>
      <c r="S18" s="135"/>
      <c r="T18" s="132"/>
      <c r="U18" s="133"/>
      <c r="V18" s="134"/>
      <c r="W18" s="133"/>
      <c r="X18" s="134"/>
      <c r="Y18" s="131"/>
    </row>
    <row r="19" spans="1:25" s="11" customFormat="1" x14ac:dyDescent="0.25">
      <c r="A19" s="12" t="s">
        <v>158</v>
      </c>
      <c r="B19" s="59" t="s">
        <v>172</v>
      </c>
      <c r="C19" s="5" t="s">
        <v>70</v>
      </c>
      <c r="D19" s="57" t="s">
        <v>165</v>
      </c>
      <c r="E19" s="6">
        <f t="shared" si="2"/>
        <v>39</v>
      </c>
      <c r="F19" s="59"/>
      <c r="G19" s="59">
        <v>36</v>
      </c>
      <c r="H19" s="58">
        <f t="shared" si="5"/>
        <v>39</v>
      </c>
      <c r="I19" s="60">
        <f t="shared" si="4"/>
        <v>21</v>
      </c>
      <c r="J19" s="60">
        <v>18</v>
      </c>
      <c r="K19" s="60"/>
      <c r="L19" s="60"/>
      <c r="M19" s="51"/>
      <c r="N19" s="46">
        <v>17</v>
      </c>
      <c r="O19" s="47"/>
      <c r="P19" s="52">
        <v>22</v>
      </c>
      <c r="Q19" s="47"/>
      <c r="R19" s="48"/>
      <c r="S19" s="131"/>
      <c r="T19" s="136"/>
      <c r="U19" s="137"/>
      <c r="V19" s="134"/>
      <c r="W19" s="133"/>
      <c r="X19" s="134"/>
      <c r="Y19" s="131"/>
    </row>
    <row r="20" spans="1:25" s="11" customFormat="1" x14ac:dyDescent="0.25">
      <c r="A20" s="12" t="s">
        <v>159</v>
      </c>
      <c r="B20" s="6" t="s">
        <v>173</v>
      </c>
      <c r="C20" s="5" t="s">
        <v>70</v>
      </c>
      <c r="D20" s="57" t="s">
        <v>165</v>
      </c>
      <c r="E20" s="6">
        <f t="shared" si="2"/>
        <v>78</v>
      </c>
      <c r="F20" s="6"/>
      <c r="G20" s="6">
        <v>8</v>
      </c>
      <c r="H20" s="58">
        <f t="shared" si="5"/>
        <v>78</v>
      </c>
      <c r="I20" s="58">
        <f t="shared" si="4"/>
        <v>70</v>
      </c>
      <c r="J20" s="58">
        <v>8</v>
      </c>
      <c r="K20" s="58"/>
      <c r="L20" s="58"/>
      <c r="M20" s="49"/>
      <c r="N20" s="46">
        <v>34</v>
      </c>
      <c r="O20" s="47"/>
      <c r="P20" s="52">
        <v>44</v>
      </c>
      <c r="Q20" s="47"/>
      <c r="R20" s="48"/>
      <c r="S20" s="131"/>
      <c r="T20" s="136"/>
      <c r="U20" s="137"/>
      <c r="V20" s="134"/>
      <c r="W20" s="133"/>
      <c r="X20" s="134"/>
      <c r="Y20" s="131"/>
    </row>
    <row r="21" spans="1:25" s="11" customFormat="1" x14ac:dyDescent="0.25">
      <c r="A21" s="115" t="s">
        <v>174</v>
      </c>
      <c r="B21" s="114"/>
      <c r="C21" s="116"/>
      <c r="D21" s="117"/>
      <c r="E21" s="114">
        <f>E22+E23</f>
        <v>209</v>
      </c>
      <c r="F21" s="114">
        <v>0</v>
      </c>
      <c r="G21" s="114">
        <f t="shared" ref="G21" si="6">G22+G23</f>
        <v>144</v>
      </c>
      <c r="H21" s="113">
        <f>H22+H23</f>
        <v>209</v>
      </c>
      <c r="I21" s="113">
        <f t="shared" ref="I21:J21" si="7">I22+I23</f>
        <v>46</v>
      </c>
      <c r="J21" s="113">
        <f t="shared" si="7"/>
        <v>163</v>
      </c>
      <c r="K21" s="113">
        <f t="shared" ref="K21:M21" si="8">K22+K23</f>
        <v>0</v>
      </c>
      <c r="L21" s="113">
        <f t="shared" si="8"/>
        <v>0</v>
      </c>
      <c r="M21" s="118">
        <f t="shared" si="8"/>
        <v>0</v>
      </c>
      <c r="N21" s="112">
        <f>N22+N23</f>
        <v>85</v>
      </c>
      <c r="O21" s="112"/>
      <c r="P21" s="112">
        <f t="shared" ref="P21" si="9">P22+P23</f>
        <v>110</v>
      </c>
      <c r="Q21" s="112">
        <f t="shared" ref="Q21" si="10">Q22+Q23</f>
        <v>0</v>
      </c>
      <c r="R21" s="112">
        <f t="shared" ref="R21" si="11">R22+R23</f>
        <v>14</v>
      </c>
      <c r="S21" s="138">
        <v>0</v>
      </c>
      <c r="T21" s="139">
        <v>0</v>
      </c>
      <c r="U21" s="140">
        <v>0</v>
      </c>
      <c r="V21" s="141">
        <v>0</v>
      </c>
      <c r="W21" s="142">
        <v>0</v>
      </c>
      <c r="X21" s="141">
        <v>0</v>
      </c>
      <c r="Y21" s="143">
        <v>0</v>
      </c>
    </row>
    <row r="22" spans="1:25" s="11" customFormat="1" x14ac:dyDescent="0.25">
      <c r="A22" s="12" t="s">
        <v>160</v>
      </c>
      <c r="B22" s="6" t="s">
        <v>67</v>
      </c>
      <c r="C22" s="5" t="s">
        <v>70</v>
      </c>
      <c r="D22" s="57" t="s">
        <v>165</v>
      </c>
      <c r="E22" s="7">
        <f>R22+U22+V22+Y22+N22+Q22+O22+P22+S22+T22+W22+X22</f>
        <v>92</v>
      </c>
      <c r="F22" s="7"/>
      <c r="G22" s="7">
        <v>72</v>
      </c>
      <c r="H22" s="58">
        <f>N22+P22+R22+T22+V22+X22-L22-M22</f>
        <v>92</v>
      </c>
      <c r="I22" s="58">
        <f>H22-J22</f>
        <v>20</v>
      </c>
      <c r="J22" s="58">
        <v>72</v>
      </c>
      <c r="K22" s="58"/>
      <c r="L22" s="58"/>
      <c r="M22" s="26"/>
      <c r="N22" s="46">
        <v>34</v>
      </c>
      <c r="O22" s="47"/>
      <c r="P22" s="52">
        <v>44</v>
      </c>
      <c r="Q22" s="47"/>
      <c r="R22" s="52">
        <v>14</v>
      </c>
      <c r="S22" s="135"/>
      <c r="T22" s="136"/>
      <c r="U22" s="137"/>
      <c r="V22" s="134"/>
      <c r="W22" s="133"/>
      <c r="X22" s="134"/>
      <c r="Y22" s="131"/>
    </row>
    <row r="23" spans="1:25" s="11" customFormat="1" x14ac:dyDescent="0.25">
      <c r="A23" s="12" t="s">
        <v>161</v>
      </c>
      <c r="B23" s="6" t="s">
        <v>5</v>
      </c>
      <c r="C23" s="5" t="s">
        <v>70</v>
      </c>
      <c r="D23" s="57" t="s">
        <v>165</v>
      </c>
      <c r="E23" s="6">
        <f>R23+U23+V23+Y23+N23+Q23+O23+P23+S23+T23+W23+X23</f>
        <v>117</v>
      </c>
      <c r="F23" s="6"/>
      <c r="G23" s="6">
        <v>72</v>
      </c>
      <c r="H23" s="58">
        <f>N23+P23+R23+T23+V23+X23-L23-M23</f>
        <v>117</v>
      </c>
      <c r="I23" s="58">
        <v>26</v>
      </c>
      <c r="J23" s="58">
        <v>91</v>
      </c>
      <c r="K23" s="58"/>
      <c r="L23" s="58"/>
      <c r="M23" s="26"/>
      <c r="N23" s="46">
        <v>51</v>
      </c>
      <c r="O23" s="47"/>
      <c r="P23" s="52">
        <v>66</v>
      </c>
      <c r="Q23" s="47"/>
      <c r="R23" s="52"/>
      <c r="S23" s="135"/>
      <c r="T23" s="136"/>
      <c r="U23" s="137"/>
      <c r="V23" s="134"/>
      <c r="W23" s="133"/>
      <c r="X23" s="134"/>
      <c r="Y23" s="131"/>
    </row>
    <row r="24" spans="1:25" s="11" customFormat="1" x14ac:dyDescent="0.25">
      <c r="A24" s="287" t="s">
        <v>150</v>
      </c>
      <c r="B24" s="288"/>
      <c r="C24" s="121"/>
      <c r="D24" s="117"/>
      <c r="E24" s="110">
        <f>I24+J24+F24</f>
        <v>323</v>
      </c>
      <c r="F24" s="110">
        <f t="shared" ref="F24:M24" si="12">F25+F26+F27+F28</f>
        <v>19</v>
      </c>
      <c r="G24" s="110">
        <f t="shared" si="12"/>
        <v>236</v>
      </c>
      <c r="H24" s="110">
        <f t="shared" si="12"/>
        <v>304</v>
      </c>
      <c r="I24" s="110">
        <f t="shared" si="12"/>
        <v>94</v>
      </c>
      <c r="J24" s="110">
        <f t="shared" si="12"/>
        <v>210</v>
      </c>
      <c r="K24" s="110">
        <f t="shared" si="12"/>
        <v>0</v>
      </c>
      <c r="L24" s="110">
        <f t="shared" si="12"/>
        <v>0</v>
      </c>
      <c r="M24" s="110">
        <f t="shared" si="12"/>
        <v>0</v>
      </c>
      <c r="N24" s="122">
        <f>N25+N26+N27+N28</f>
        <v>135</v>
      </c>
      <c r="O24" s="122">
        <f t="shared" ref="O24:Q24" si="13">O25+O26+O27+O28</f>
        <v>1</v>
      </c>
      <c r="P24" s="122">
        <f t="shared" si="13"/>
        <v>169</v>
      </c>
      <c r="Q24" s="122">
        <f t="shared" si="13"/>
        <v>18</v>
      </c>
      <c r="R24" s="120">
        <v>0</v>
      </c>
      <c r="S24" s="144">
        <v>0</v>
      </c>
      <c r="T24" s="145">
        <v>0</v>
      </c>
      <c r="U24" s="142">
        <v>0</v>
      </c>
      <c r="V24" s="141">
        <v>0</v>
      </c>
      <c r="W24" s="142">
        <v>0</v>
      </c>
      <c r="X24" s="141">
        <v>0</v>
      </c>
      <c r="Y24" s="143">
        <v>0</v>
      </c>
    </row>
    <row r="25" spans="1:25" s="11" customFormat="1" x14ac:dyDescent="0.25">
      <c r="A25" s="12" t="s">
        <v>175</v>
      </c>
      <c r="B25" s="6" t="s">
        <v>203</v>
      </c>
      <c r="C25" s="5" t="s">
        <v>70</v>
      </c>
      <c r="D25" s="57" t="s">
        <v>207</v>
      </c>
      <c r="E25" s="6">
        <f>R25+U25+V25+Y25+N25+Q25+O25+P25+S25+T25+W25+X25</f>
        <v>74</v>
      </c>
      <c r="F25" s="6"/>
      <c r="G25" s="6">
        <v>36</v>
      </c>
      <c r="H25" s="58">
        <f>N25+P25</f>
        <v>74</v>
      </c>
      <c r="I25" s="58">
        <f t="shared" ref="I25" si="14">H25-J25</f>
        <v>44</v>
      </c>
      <c r="J25" s="58">
        <v>30</v>
      </c>
      <c r="K25" s="58"/>
      <c r="L25" s="58"/>
      <c r="M25" s="26"/>
      <c r="N25" s="46">
        <v>34</v>
      </c>
      <c r="O25" s="47"/>
      <c r="P25" s="52">
        <v>40</v>
      </c>
      <c r="Q25" s="13"/>
      <c r="R25" s="53"/>
      <c r="S25" s="54"/>
      <c r="T25" s="55"/>
      <c r="U25" s="51"/>
      <c r="V25" s="70"/>
      <c r="W25" s="51"/>
      <c r="X25" s="70"/>
      <c r="Y25" s="71"/>
    </row>
    <row r="26" spans="1:25" s="11" customFormat="1" x14ac:dyDescent="0.25">
      <c r="A26" s="12" t="s">
        <v>162</v>
      </c>
      <c r="B26" s="6" t="s">
        <v>209</v>
      </c>
      <c r="C26" s="5" t="s">
        <v>70</v>
      </c>
      <c r="D26" s="57" t="s">
        <v>207</v>
      </c>
      <c r="E26" s="6">
        <f>N26+P26</f>
        <v>110</v>
      </c>
      <c r="F26" s="6"/>
      <c r="G26" s="6">
        <v>90</v>
      </c>
      <c r="H26" s="58">
        <f t="shared" ref="H26:H28" si="15">N26+P26</f>
        <v>110</v>
      </c>
      <c r="I26" s="58">
        <v>20</v>
      </c>
      <c r="J26" s="58">
        <v>90</v>
      </c>
      <c r="K26" s="58"/>
      <c r="L26" s="58"/>
      <c r="M26" s="26"/>
      <c r="N26" s="46">
        <v>48</v>
      </c>
      <c r="O26" s="47"/>
      <c r="P26" s="52">
        <v>62</v>
      </c>
      <c r="Q26" s="13"/>
      <c r="R26" s="111"/>
      <c r="S26" s="54"/>
      <c r="T26" s="55"/>
      <c r="U26" s="51"/>
      <c r="V26" s="70"/>
      <c r="W26" s="51"/>
      <c r="X26" s="70"/>
      <c r="Y26" s="71"/>
    </row>
    <row r="27" spans="1:25" s="11" customFormat="1" x14ac:dyDescent="0.25">
      <c r="A27" s="12" t="s">
        <v>163</v>
      </c>
      <c r="B27" s="6" t="s">
        <v>208</v>
      </c>
      <c r="C27" s="5" t="s">
        <v>70</v>
      </c>
      <c r="D27" s="57" t="s">
        <v>207</v>
      </c>
      <c r="E27" s="6">
        <f>N27+P27</f>
        <v>110</v>
      </c>
      <c r="F27" s="6"/>
      <c r="G27" s="6">
        <v>90</v>
      </c>
      <c r="H27" s="58">
        <f t="shared" si="15"/>
        <v>110</v>
      </c>
      <c r="I27" s="58">
        <v>20</v>
      </c>
      <c r="J27" s="58">
        <v>90</v>
      </c>
      <c r="K27" s="58"/>
      <c r="L27" s="58"/>
      <c r="M27" s="26"/>
      <c r="N27" s="46">
        <v>48</v>
      </c>
      <c r="O27" s="47"/>
      <c r="P27" s="52">
        <v>62</v>
      </c>
      <c r="Q27" s="13"/>
      <c r="R27" s="111"/>
      <c r="S27" s="54"/>
      <c r="T27" s="55"/>
      <c r="U27" s="51"/>
      <c r="V27" s="70"/>
      <c r="W27" s="51"/>
      <c r="X27" s="70"/>
      <c r="Y27" s="71"/>
    </row>
    <row r="28" spans="1:25" s="11" customFormat="1" ht="15.75" customHeight="1" x14ac:dyDescent="0.25">
      <c r="A28" s="12" t="s">
        <v>204</v>
      </c>
      <c r="B28" s="7" t="s">
        <v>211</v>
      </c>
      <c r="C28" s="5" t="s">
        <v>70</v>
      </c>
      <c r="D28" s="57" t="s">
        <v>165</v>
      </c>
      <c r="E28" s="7">
        <f>R28+U28+V28+Y28+N28+Q28+O28+P28+S28+T28+W28+X28</f>
        <v>29</v>
      </c>
      <c r="F28" s="7">
        <v>19</v>
      </c>
      <c r="G28" s="7">
        <v>20</v>
      </c>
      <c r="H28" s="58">
        <f t="shared" si="15"/>
        <v>10</v>
      </c>
      <c r="I28" s="58">
        <f>N28+P28</f>
        <v>10</v>
      </c>
      <c r="J28" s="58"/>
      <c r="K28" s="58"/>
      <c r="L28" s="58"/>
      <c r="M28" s="26"/>
      <c r="N28" s="46">
        <v>5</v>
      </c>
      <c r="O28" s="47">
        <v>1</v>
      </c>
      <c r="P28" s="52">
        <v>5</v>
      </c>
      <c r="Q28" s="47">
        <v>18</v>
      </c>
      <c r="R28" s="109"/>
      <c r="S28" s="56"/>
      <c r="T28" s="55"/>
      <c r="U28" s="51"/>
      <c r="V28" s="70"/>
      <c r="W28" s="51"/>
      <c r="X28" s="70"/>
      <c r="Y28" s="71"/>
    </row>
    <row r="29" spans="1:25" x14ac:dyDescent="0.25">
      <c r="A29" s="231" t="s">
        <v>91</v>
      </c>
      <c r="B29" s="232" t="s">
        <v>85</v>
      </c>
      <c r="C29" s="233">
        <v>2</v>
      </c>
      <c r="D29" s="233">
        <v>11</v>
      </c>
      <c r="E29" s="238">
        <f>E30+E31+E32+E33+E34+E35+E36+E37+E38+E39+E41+E40</f>
        <v>685</v>
      </c>
      <c r="F29" s="238">
        <f>F30+F31+F32+F33+F34+F35+F36+F37+F38+F39+F41+F40</f>
        <v>23</v>
      </c>
      <c r="G29" s="238">
        <f t="shared" ref="G29:M29" si="16">G30+G31+G32+G33+G34+G35+G36+G37+G38+G39+G41+G40</f>
        <v>390</v>
      </c>
      <c r="H29" s="238">
        <f t="shared" si="16"/>
        <v>644</v>
      </c>
      <c r="I29" s="238">
        <f t="shared" si="16"/>
        <v>264</v>
      </c>
      <c r="J29" s="238">
        <f t="shared" si="16"/>
        <v>380</v>
      </c>
      <c r="K29" s="238">
        <f t="shared" si="16"/>
        <v>0</v>
      </c>
      <c r="L29" s="238">
        <f t="shared" si="16"/>
        <v>6</v>
      </c>
      <c r="M29" s="239">
        <f t="shared" si="16"/>
        <v>12</v>
      </c>
      <c r="N29" s="148">
        <f>N30+N31+N32+N33+N34+N35+N36+N37+N38+N39+N40+N41</f>
        <v>0</v>
      </c>
      <c r="O29" s="148">
        <f t="shared" ref="O29:Y29" si="17">O30+O31+O32+O33+O34+O35+O36+O37+O38+O39+O40+O41</f>
        <v>0</v>
      </c>
      <c r="P29" s="72">
        <f t="shared" si="17"/>
        <v>44</v>
      </c>
      <c r="Q29" s="72">
        <f t="shared" si="17"/>
        <v>6</v>
      </c>
      <c r="R29" s="72">
        <f t="shared" si="17"/>
        <v>382</v>
      </c>
      <c r="S29" s="216">
        <f t="shared" si="17"/>
        <v>17</v>
      </c>
      <c r="T29" s="216">
        <f t="shared" si="17"/>
        <v>100</v>
      </c>
      <c r="U29" s="214">
        <v>0</v>
      </c>
      <c r="V29" s="216">
        <f>V34+V40</f>
        <v>68</v>
      </c>
      <c r="W29" s="214">
        <v>0</v>
      </c>
      <c r="X29" s="216">
        <f t="shared" si="17"/>
        <v>68</v>
      </c>
      <c r="Y29" s="214">
        <f t="shared" si="17"/>
        <v>0</v>
      </c>
    </row>
    <row r="30" spans="1:25" s="11" customFormat="1" x14ac:dyDescent="0.25">
      <c r="A30" s="152" t="s">
        <v>26</v>
      </c>
      <c r="B30" s="192" t="s">
        <v>86</v>
      </c>
      <c r="C30" s="5" t="s">
        <v>38</v>
      </c>
      <c r="D30" s="5" t="s">
        <v>64</v>
      </c>
      <c r="E30" s="6">
        <f>R30+U30+V30+Y30+N30+Q30+O30+P30+S30+T30+W30+X30</f>
        <v>71</v>
      </c>
      <c r="F30" s="6">
        <f>O30+Q30+S30+U30+W30+Y30</f>
        <v>3</v>
      </c>
      <c r="G30" s="6">
        <v>24</v>
      </c>
      <c r="H30" s="6">
        <f>N30+P30+R30+T30+V30+X30-L30-M30</f>
        <v>60</v>
      </c>
      <c r="I30" s="6">
        <f t="shared" ref="I30:I41" si="18">H30-J30</f>
        <v>36</v>
      </c>
      <c r="J30" s="6">
        <v>24</v>
      </c>
      <c r="K30" s="6"/>
      <c r="L30" s="6">
        <v>2</v>
      </c>
      <c r="M30" s="153">
        <v>6</v>
      </c>
      <c r="N30" s="193"/>
      <c r="O30" s="194"/>
      <c r="P30" s="12"/>
      <c r="Q30" s="153"/>
      <c r="R30" s="12">
        <v>68</v>
      </c>
      <c r="S30" s="153">
        <v>3</v>
      </c>
      <c r="T30" s="12"/>
      <c r="U30" s="153"/>
      <c r="V30" s="12"/>
      <c r="W30" s="153"/>
      <c r="X30" s="15"/>
      <c r="Y30" s="156"/>
    </row>
    <row r="31" spans="1:25" s="11" customFormat="1" x14ac:dyDescent="0.25">
      <c r="A31" s="152" t="s">
        <v>27</v>
      </c>
      <c r="B31" s="7" t="s">
        <v>8</v>
      </c>
      <c r="C31" s="5" t="s">
        <v>64</v>
      </c>
      <c r="D31" s="57" t="s">
        <v>65</v>
      </c>
      <c r="E31" s="6">
        <f>R31+U31+V31+Y31+N31+Q31+O31+P31+S31+T31+W31+X31</f>
        <v>36</v>
      </c>
      <c r="F31" s="6">
        <f>O31+Q31+S31+U31+W31+Y31</f>
        <v>0</v>
      </c>
      <c r="G31" s="6">
        <v>12</v>
      </c>
      <c r="H31" s="6">
        <f>N31+P31+R31+T31+V31+X31-L31-M31</f>
        <v>36</v>
      </c>
      <c r="I31" s="6">
        <f>H31-J31</f>
        <v>24</v>
      </c>
      <c r="J31" s="6">
        <v>12</v>
      </c>
      <c r="K31" s="6"/>
      <c r="L31" s="6"/>
      <c r="M31" s="153"/>
      <c r="N31" s="15"/>
      <c r="O31" s="14"/>
      <c r="P31" s="15"/>
      <c r="Q31" s="14"/>
      <c r="R31" s="15"/>
      <c r="S31" s="14"/>
      <c r="T31" s="15"/>
      <c r="U31" s="14"/>
      <c r="V31" s="15"/>
      <c r="W31" s="14"/>
      <c r="X31" s="15">
        <v>36</v>
      </c>
      <c r="Y31" s="156"/>
    </row>
    <row r="32" spans="1:25" s="11" customFormat="1" x14ac:dyDescent="0.25">
      <c r="A32" s="152" t="s">
        <v>28</v>
      </c>
      <c r="B32" s="7" t="s">
        <v>87</v>
      </c>
      <c r="C32" s="157" t="s">
        <v>64</v>
      </c>
      <c r="D32" s="5" t="s">
        <v>65</v>
      </c>
      <c r="E32" s="6">
        <f>R32+U32+V32+Y32+N32+Q32+O32+P32+S32+T32+W32+X32</f>
        <v>44</v>
      </c>
      <c r="F32" s="6">
        <f>O32+Q32+S32+U32+W32+Y32</f>
        <v>0</v>
      </c>
      <c r="G32" s="6">
        <v>16</v>
      </c>
      <c r="H32" s="6">
        <f>N32+P32+R32+T32+V32+X32-L32-M32</f>
        <v>44</v>
      </c>
      <c r="I32" s="6">
        <f t="shared" si="18"/>
        <v>36</v>
      </c>
      <c r="J32" s="6">
        <v>8</v>
      </c>
      <c r="K32" s="6"/>
      <c r="L32" s="6"/>
      <c r="M32" s="153"/>
      <c r="N32" s="12"/>
      <c r="O32" s="153"/>
      <c r="P32" s="12"/>
      <c r="Q32" s="153"/>
      <c r="R32" s="12">
        <v>44</v>
      </c>
      <c r="S32" s="153"/>
      <c r="T32" s="12"/>
      <c r="U32" s="153"/>
      <c r="V32" s="12"/>
      <c r="W32" s="153"/>
      <c r="X32" s="15"/>
      <c r="Y32" s="156"/>
    </row>
    <row r="33" spans="1:25" s="11" customFormat="1" x14ac:dyDescent="0.25">
      <c r="A33" s="152" t="s">
        <v>210</v>
      </c>
      <c r="B33" s="7" t="s">
        <v>222</v>
      </c>
      <c r="C33" s="5" t="s">
        <v>64</v>
      </c>
      <c r="D33" s="57" t="s">
        <v>65</v>
      </c>
      <c r="E33" s="6">
        <f>R33+U33+V33+Y33+N33+Q33+O33+P33+S33+T33+W33+X33</f>
        <v>82</v>
      </c>
      <c r="F33" s="185">
        <f>O33+Q33+S33+U33+W33+Y33</f>
        <v>6</v>
      </c>
      <c r="G33" s="185">
        <v>36</v>
      </c>
      <c r="H33" s="6">
        <f>N33+P33+R33+T33+V33+X33-L33-M33</f>
        <v>76</v>
      </c>
      <c r="I33" s="6">
        <f t="shared" si="18"/>
        <v>44</v>
      </c>
      <c r="J33" s="185">
        <v>32</v>
      </c>
      <c r="K33" s="185"/>
      <c r="L33" s="185"/>
      <c r="M33" s="14"/>
      <c r="N33" s="15"/>
      <c r="O33" s="14"/>
      <c r="P33" s="15">
        <v>44</v>
      </c>
      <c r="Q33" s="14">
        <v>6</v>
      </c>
      <c r="R33" s="15">
        <v>32</v>
      </c>
      <c r="S33" s="14"/>
      <c r="T33" s="15"/>
      <c r="U33" s="14"/>
      <c r="V33" s="15"/>
      <c r="W33" s="14"/>
      <c r="X33" s="15"/>
      <c r="Y33" s="156"/>
    </row>
    <row r="34" spans="1:25" s="11" customFormat="1" x14ac:dyDescent="0.25">
      <c r="A34" s="152" t="s">
        <v>29</v>
      </c>
      <c r="B34" s="7" t="s">
        <v>88</v>
      </c>
      <c r="C34" s="8" t="s">
        <v>64</v>
      </c>
      <c r="D34" s="8" t="s">
        <v>65</v>
      </c>
      <c r="E34" s="6">
        <f>R34+U34+V34+Y34+N34+Q34+O34+P34+S34+T34+W34+X34</f>
        <v>36</v>
      </c>
      <c r="F34" s="6">
        <f>O34+Q34+S34+U34+W34+Y34</f>
        <v>0</v>
      </c>
      <c r="G34" s="6">
        <v>18</v>
      </c>
      <c r="H34" s="6">
        <f>N34+P34+R34+T34+V34+X34-L34-M34</f>
        <v>36</v>
      </c>
      <c r="I34" s="6">
        <f t="shared" si="18"/>
        <v>12</v>
      </c>
      <c r="J34" s="6">
        <v>24</v>
      </c>
      <c r="K34" s="6"/>
      <c r="L34" s="6"/>
      <c r="M34" s="153"/>
      <c r="N34" s="12"/>
      <c r="O34" s="153"/>
      <c r="P34" s="12"/>
      <c r="Q34" s="153"/>
      <c r="R34" s="12"/>
      <c r="S34" s="153"/>
      <c r="T34" s="12"/>
      <c r="U34" s="153"/>
      <c r="V34" s="12">
        <v>36</v>
      </c>
      <c r="W34" s="153"/>
      <c r="X34" s="12"/>
      <c r="Y34" s="13"/>
    </row>
    <row r="35" spans="1:25" ht="22.5" customHeight="1" x14ac:dyDescent="0.25">
      <c r="A35" s="152" t="s">
        <v>30</v>
      </c>
      <c r="B35" s="7" t="s">
        <v>68</v>
      </c>
      <c r="C35" s="157" t="s">
        <v>189</v>
      </c>
      <c r="D35" s="5" t="s">
        <v>186</v>
      </c>
      <c r="E35" s="6">
        <f>R35+T35</f>
        <v>66</v>
      </c>
      <c r="F35" s="6">
        <v>0</v>
      </c>
      <c r="G35" s="6">
        <v>32</v>
      </c>
      <c r="H35" s="6">
        <v>66</v>
      </c>
      <c r="I35" s="6">
        <v>20</v>
      </c>
      <c r="J35" s="6">
        <v>46</v>
      </c>
      <c r="K35" s="6"/>
      <c r="L35" s="6"/>
      <c r="M35" s="153"/>
      <c r="N35" s="12"/>
      <c r="O35" s="153"/>
      <c r="P35" s="12"/>
      <c r="Q35" s="153"/>
      <c r="R35" s="12">
        <v>34</v>
      </c>
      <c r="S35" s="153"/>
      <c r="T35" s="12">
        <v>32</v>
      </c>
      <c r="U35" s="153" t="s">
        <v>213</v>
      </c>
      <c r="V35" s="15" t="s">
        <v>213</v>
      </c>
      <c r="W35" s="14" t="s">
        <v>213</v>
      </c>
      <c r="X35" s="15"/>
      <c r="Y35" s="156"/>
    </row>
    <row r="36" spans="1:25" s="11" customFormat="1" x14ac:dyDescent="0.25">
      <c r="A36" s="152" t="s">
        <v>31</v>
      </c>
      <c r="B36" s="7" t="s">
        <v>7</v>
      </c>
      <c r="C36" s="157" t="s">
        <v>70</v>
      </c>
      <c r="D36" s="57" t="s">
        <v>65</v>
      </c>
      <c r="E36" s="6">
        <f>R36+U36+V36+Y36+N36+Q36+O36+P36+S36+T36+W36+X36</f>
        <v>34</v>
      </c>
      <c r="F36" s="6">
        <f>O36+Q36+S36+U36+W36+Y36</f>
        <v>0</v>
      </c>
      <c r="G36" s="6">
        <v>32</v>
      </c>
      <c r="H36" s="6">
        <f t="shared" ref="H36:H41" si="19">N36+P36+R36+T36+V36+X36-L36-M36</f>
        <v>34</v>
      </c>
      <c r="I36" s="6">
        <f t="shared" si="18"/>
        <v>0</v>
      </c>
      <c r="J36" s="6">
        <v>34</v>
      </c>
      <c r="K36" s="6"/>
      <c r="L36" s="6"/>
      <c r="M36" s="153"/>
      <c r="N36" s="12"/>
      <c r="O36" s="153"/>
      <c r="P36" s="12"/>
      <c r="Q36" s="153"/>
      <c r="R36" s="12">
        <v>34</v>
      </c>
      <c r="S36" s="153"/>
      <c r="T36" s="12"/>
      <c r="U36" s="153"/>
      <c r="V36" s="15"/>
      <c r="W36" s="14"/>
      <c r="X36" s="15"/>
      <c r="Y36" s="156"/>
    </row>
    <row r="37" spans="1:25" s="11" customFormat="1" x14ac:dyDescent="0.25">
      <c r="A37" s="152" t="s">
        <v>33</v>
      </c>
      <c r="B37" s="371" t="s">
        <v>223</v>
      </c>
      <c r="C37" s="5" t="s">
        <v>56</v>
      </c>
      <c r="D37" s="5" t="s">
        <v>224</v>
      </c>
      <c r="E37" s="6">
        <f>R37+S37+T37</f>
        <v>182</v>
      </c>
      <c r="F37" s="6">
        <f>S37</f>
        <v>12</v>
      </c>
      <c r="G37" s="6">
        <v>124</v>
      </c>
      <c r="H37" s="6">
        <v>160</v>
      </c>
      <c r="I37" s="6">
        <f t="shared" si="18"/>
        <v>48</v>
      </c>
      <c r="J37" s="6">
        <v>112</v>
      </c>
      <c r="K37" s="6"/>
      <c r="L37" s="6">
        <v>4</v>
      </c>
      <c r="M37" s="153">
        <v>6</v>
      </c>
      <c r="N37" s="158"/>
      <c r="O37" s="224"/>
      <c r="P37" s="12"/>
      <c r="Q37" s="153"/>
      <c r="R37" s="12">
        <v>102</v>
      </c>
      <c r="S37" s="153">
        <v>12</v>
      </c>
      <c r="T37" s="12">
        <v>68</v>
      </c>
      <c r="U37" s="153" t="s">
        <v>213</v>
      </c>
      <c r="V37" s="15"/>
      <c r="W37" s="14"/>
      <c r="X37" s="15"/>
      <c r="Y37" s="156"/>
    </row>
    <row r="38" spans="1:25" s="11" customFormat="1" x14ac:dyDescent="0.25">
      <c r="A38" s="152" t="s">
        <v>34</v>
      </c>
      <c r="B38" s="371" t="s">
        <v>220</v>
      </c>
      <c r="C38" s="57" t="s">
        <v>64</v>
      </c>
      <c r="D38" s="5" t="s">
        <v>65</v>
      </c>
      <c r="E38" s="6">
        <f>R38+U38+V38+Y38+N38+Q38+O38+P38+S38+T38+W38+X38</f>
        <v>34</v>
      </c>
      <c r="F38" s="6">
        <f>O38+Q38+S38+U38+W38+Y38</f>
        <v>0</v>
      </c>
      <c r="G38" s="6">
        <v>32</v>
      </c>
      <c r="H38" s="6">
        <f t="shared" si="19"/>
        <v>34</v>
      </c>
      <c r="I38" s="6">
        <f t="shared" si="18"/>
        <v>2</v>
      </c>
      <c r="J38" s="6">
        <v>32</v>
      </c>
      <c r="K38" s="6"/>
      <c r="L38" s="6"/>
      <c r="M38" s="153"/>
      <c r="N38" s="12"/>
      <c r="O38" s="153"/>
      <c r="P38" s="12"/>
      <c r="Q38" s="153"/>
      <c r="R38" s="12">
        <v>34</v>
      </c>
      <c r="S38" s="153"/>
      <c r="T38" s="12"/>
      <c r="U38" s="153"/>
      <c r="V38" s="12"/>
      <c r="W38" s="153"/>
      <c r="X38" s="12"/>
      <c r="Y38" s="13"/>
    </row>
    <row r="39" spans="1:25" s="11" customFormat="1" x14ac:dyDescent="0.25">
      <c r="A39" s="152" t="s">
        <v>69</v>
      </c>
      <c r="B39" s="7" t="s">
        <v>219</v>
      </c>
      <c r="C39" s="57" t="s">
        <v>64</v>
      </c>
      <c r="D39" s="5" t="s">
        <v>65</v>
      </c>
      <c r="E39" s="6">
        <f>R39+U39+V39+Y39+N39+Q39+O39+P39+S39+T39+W39+X39</f>
        <v>36</v>
      </c>
      <c r="F39" s="6">
        <f>O39+Q39+S39+U39+W39+Y39</f>
        <v>2</v>
      </c>
      <c r="G39" s="6">
        <v>32</v>
      </c>
      <c r="H39" s="6">
        <f t="shared" si="19"/>
        <v>34</v>
      </c>
      <c r="I39" s="6">
        <f t="shared" si="18"/>
        <v>2</v>
      </c>
      <c r="J39" s="6">
        <v>32</v>
      </c>
      <c r="K39" s="6"/>
      <c r="L39" s="6"/>
      <c r="M39" s="153"/>
      <c r="N39" s="12"/>
      <c r="O39" s="153"/>
      <c r="P39" s="12"/>
      <c r="Q39" s="153"/>
      <c r="R39" s="12">
        <v>34</v>
      </c>
      <c r="S39" s="153">
        <v>2</v>
      </c>
      <c r="T39" s="12"/>
      <c r="U39" s="153"/>
      <c r="V39" s="12"/>
      <c r="W39" s="153"/>
      <c r="X39" s="12"/>
      <c r="Y39" s="13"/>
    </row>
    <row r="40" spans="1:25" s="11" customFormat="1" x14ac:dyDescent="0.25">
      <c r="A40" s="12" t="s">
        <v>90</v>
      </c>
      <c r="B40" s="6" t="s">
        <v>184</v>
      </c>
      <c r="C40" s="5" t="s">
        <v>64</v>
      </c>
      <c r="D40" s="5" t="s">
        <v>65</v>
      </c>
      <c r="E40" s="6">
        <f>R40+U40+V40+Y40+N40+Q40+O40+P40+S40+T40+W40+X40</f>
        <v>32</v>
      </c>
      <c r="F40" s="6">
        <f>O40+Q40+S40+U40+W40+Y40</f>
        <v>0</v>
      </c>
      <c r="G40" s="6">
        <v>8</v>
      </c>
      <c r="H40" s="6">
        <f t="shared" si="19"/>
        <v>32</v>
      </c>
      <c r="I40" s="6">
        <f>H40-M40-J40</f>
        <v>16</v>
      </c>
      <c r="J40" s="6">
        <v>16</v>
      </c>
      <c r="K40" s="6"/>
      <c r="L40" s="6"/>
      <c r="M40" s="153"/>
      <c r="N40" s="12"/>
      <c r="O40" s="13"/>
      <c r="P40" s="12"/>
      <c r="Q40" s="13"/>
      <c r="R40" s="202"/>
      <c r="S40" s="153"/>
      <c r="T40" s="12"/>
      <c r="U40" s="153"/>
      <c r="V40" s="12">
        <v>32</v>
      </c>
      <c r="W40" s="153"/>
      <c r="X40" s="12"/>
      <c r="Y40" s="13"/>
    </row>
    <row r="41" spans="1:25" s="11" customFormat="1" ht="18.75" customHeight="1" x14ac:dyDescent="0.25">
      <c r="A41" s="152" t="s">
        <v>118</v>
      </c>
      <c r="B41" s="7" t="s">
        <v>178</v>
      </c>
      <c r="C41" s="5" t="s">
        <v>64</v>
      </c>
      <c r="D41" s="5" t="s">
        <v>65</v>
      </c>
      <c r="E41" s="6">
        <f>R41+U41+V41+Y41+N41+Q41+O41+P41+S41+T41+W41+X41</f>
        <v>32</v>
      </c>
      <c r="F41" s="6">
        <f>O41+Q41+S41+U41+W41+Y41</f>
        <v>0</v>
      </c>
      <c r="G41" s="6">
        <v>24</v>
      </c>
      <c r="H41" s="6">
        <f t="shared" si="19"/>
        <v>32</v>
      </c>
      <c r="I41" s="6">
        <f t="shared" si="18"/>
        <v>24</v>
      </c>
      <c r="J41" s="6">
        <v>8</v>
      </c>
      <c r="K41" s="6"/>
      <c r="L41" s="6"/>
      <c r="M41" s="153"/>
      <c r="N41" s="12"/>
      <c r="O41" s="153"/>
      <c r="P41" s="12"/>
      <c r="Q41" s="153"/>
      <c r="R41" s="12"/>
      <c r="S41" s="153"/>
      <c r="T41" s="12"/>
      <c r="U41" s="153"/>
      <c r="V41" s="12"/>
      <c r="W41" s="153"/>
      <c r="X41" s="12">
        <v>32</v>
      </c>
      <c r="Y41" s="13"/>
    </row>
    <row r="42" spans="1:25" x14ac:dyDescent="0.25">
      <c r="A42" s="231" t="s">
        <v>9</v>
      </c>
      <c r="B42" s="232" t="s">
        <v>10</v>
      </c>
      <c r="C42" s="233">
        <f>C43+C49+C57+C62+C69</f>
        <v>13</v>
      </c>
      <c r="D42" s="233">
        <f>D43+D49+D57+D62+D69</f>
        <v>9</v>
      </c>
      <c r="E42" s="233">
        <f>E43+E49+E57+E62+E69</f>
        <v>2231</v>
      </c>
      <c r="F42" s="233">
        <f>F43+F49+F57+F62+F69</f>
        <v>103</v>
      </c>
      <c r="G42" s="233">
        <f t="shared" ref="G42:M42" si="20">G43+G49+G57+G62+G69</f>
        <v>2065</v>
      </c>
      <c r="H42" s="233">
        <f t="shared" si="20"/>
        <v>2030</v>
      </c>
      <c r="I42" s="233">
        <f t="shared" si="20"/>
        <v>274</v>
      </c>
      <c r="J42" s="233">
        <f t="shared" si="20"/>
        <v>928</v>
      </c>
      <c r="K42" s="233">
        <f t="shared" si="20"/>
        <v>828</v>
      </c>
      <c r="L42" s="233">
        <f t="shared" si="20"/>
        <v>26</v>
      </c>
      <c r="M42" s="233">
        <f t="shared" si="20"/>
        <v>72</v>
      </c>
      <c r="N42" s="281">
        <f t="shared" ref="N42" si="21">N43+N44+N45+N46+N47+N48+N49+N50+N51+N52+N53+N54</f>
        <v>0</v>
      </c>
      <c r="O42" s="281">
        <f t="shared" ref="O42:P42" si="22">O43+O44+O45+O46+O47+O48+O49+O50+O51+O52+O53+O54</f>
        <v>0</v>
      </c>
      <c r="P42" s="281">
        <f t="shared" si="22"/>
        <v>0</v>
      </c>
      <c r="Q42" s="281">
        <f t="shared" ref="Q42" si="23">Q43+Q44+Q45+Q46+Q47+Q48+Q49+Q50+Q51+Q52+Q53+Q54</f>
        <v>0</v>
      </c>
      <c r="R42" s="217">
        <f t="shared" ref="R42:Y42" si="24">R43+R49+R57+R62+R69</f>
        <v>153</v>
      </c>
      <c r="S42" s="225">
        <f t="shared" si="24"/>
        <v>10</v>
      </c>
      <c r="T42" s="217">
        <f t="shared" si="24"/>
        <v>485</v>
      </c>
      <c r="U42" s="217">
        <f t="shared" si="24"/>
        <v>27</v>
      </c>
      <c r="V42" s="217">
        <f t="shared" si="24"/>
        <v>378</v>
      </c>
      <c r="W42" s="217">
        <f t="shared" si="24"/>
        <v>22</v>
      </c>
      <c r="X42" s="217">
        <f>X43+X49+X57+X62+X69</f>
        <v>284</v>
      </c>
      <c r="Y42" s="217">
        <f t="shared" si="24"/>
        <v>44</v>
      </c>
    </row>
    <row r="43" spans="1:25" ht="25.5" x14ac:dyDescent="0.25">
      <c r="A43" s="210" t="s">
        <v>92</v>
      </c>
      <c r="B43" s="211" t="s">
        <v>93</v>
      </c>
      <c r="C43" s="223">
        <v>3</v>
      </c>
      <c r="D43" s="223">
        <v>2</v>
      </c>
      <c r="E43" s="208">
        <f>E44+E45+E48+E46+E47</f>
        <v>414</v>
      </c>
      <c r="F43" s="208">
        <f t="shared" ref="F43:M43" si="25">F44+F45+F48+F46+F47</f>
        <v>14</v>
      </c>
      <c r="G43" s="208">
        <f t="shared" si="25"/>
        <v>399</v>
      </c>
      <c r="H43" s="208">
        <f t="shared" si="25"/>
        <v>382</v>
      </c>
      <c r="I43" s="208">
        <f t="shared" si="25"/>
        <v>30</v>
      </c>
      <c r="J43" s="208">
        <f t="shared" si="25"/>
        <v>208</v>
      </c>
      <c r="K43" s="208">
        <f t="shared" si="25"/>
        <v>144</v>
      </c>
      <c r="L43" s="208">
        <f t="shared" si="25"/>
        <v>6</v>
      </c>
      <c r="M43" s="209">
        <f t="shared" si="25"/>
        <v>12</v>
      </c>
      <c r="N43" s="149">
        <v>0</v>
      </c>
      <c r="O43" s="150">
        <v>0</v>
      </c>
      <c r="P43" s="149">
        <v>0</v>
      </c>
      <c r="Q43" s="150">
        <v>0</v>
      </c>
      <c r="R43" s="205">
        <f>R44+R45+R48</f>
        <v>85</v>
      </c>
      <c r="S43" s="205">
        <f t="shared" ref="S43:Y43" si="26">S44+S45+S48</f>
        <v>8</v>
      </c>
      <c r="T43" s="204">
        <f t="shared" si="26"/>
        <v>171</v>
      </c>
      <c r="U43" s="204">
        <f t="shared" si="26"/>
        <v>6</v>
      </c>
      <c r="V43" s="213">
        <f t="shared" si="26"/>
        <v>0</v>
      </c>
      <c r="W43" s="213">
        <f t="shared" si="26"/>
        <v>0</v>
      </c>
      <c r="X43" s="213">
        <f t="shared" si="26"/>
        <v>0</v>
      </c>
      <c r="Y43" s="213">
        <f t="shared" si="26"/>
        <v>0</v>
      </c>
    </row>
    <row r="44" spans="1:25" ht="15.6" customHeight="1" x14ac:dyDescent="0.25">
      <c r="A44" s="181" t="s">
        <v>11</v>
      </c>
      <c r="B44" s="7" t="s">
        <v>94</v>
      </c>
      <c r="C44" s="8" t="s">
        <v>221</v>
      </c>
      <c r="D44" s="8" t="s">
        <v>61</v>
      </c>
      <c r="E44" s="6">
        <f>R44+U44+V44+Y44+N44+Q44+O44+P44+S44+T44+W44+X44</f>
        <v>117</v>
      </c>
      <c r="F44" s="6">
        <f>O44+Q44+S44+U44+W44+Y44</f>
        <v>7</v>
      </c>
      <c r="G44" s="6">
        <v>108</v>
      </c>
      <c r="H44" s="6">
        <v>102</v>
      </c>
      <c r="I44" s="6">
        <f>H44-J44</f>
        <v>6</v>
      </c>
      <c r="J44" s="6">
        <v>96</v>
      </c>
      <c r="K44" s="6"/>
      <c r="L44" s="6">
        <v>2</v>
      </c>
      <c r="M44" s="153">
        <v>6</v>
      </c>
      <c r="N44" s="86"/>
      <c r="O44" s="89"/>
      <c r="P44" s="86"/>
      <c r="Q44" s="89"/>
      <c r="R44" s="12">
        <v>34</v>
      </c>
      <c r="S44" s="153">
        <v>4</v>
      </c>
      <c r="T44" s="12">
        <v>76</v>
      </c>
      <c r="U44" s="153">
        <v>3</v>
      </c>
      <c r="V44" s="86"/>
      <c r="W44" s="89"/>
      <c r="X44" s="134"/>
      <c r="Y44" s="131"/>
    </row>
    <row r="45" spans="1:25" s="11" customFormat="1" ht="18.600000000000001" customHeight="1" x14ac:dyDescent="0.25">
      <c r="A45" s="181" t="s">
        <v>95</v>
      </c>
      <c r="B45" s="7" t="s">
        <v>96</v>
      </c>
      <c r="C45" s="8" t="s">
        <v>221</v>
      </c>
      <c r="D45" s="8" t="s">
        <v>61</v>
      </c>
      <c r="E45" s="6">
        <f>R45+U45+V45+Y45+N45+Q45+O45+P45+S45+T45+W45+X45</f>
        <v>145</v>
      </c>
      <c r="F45" s="6">
        <f>O45+Q45+S45+U45+W45+Y45</f>
        <v>7</v>
      </c>
      <c r="G45" s="6">
        <v>139</v>
      </c>
      <c r="H45" s="6">
        <f>N45+P45+R45+T45+V45+X45-L45-M45</f>
        <v>136</v>
      </c>
      <c r="I45" s="6">
        <f>H45-J45</f>
        <v>24</v>
      </c>
      <c r="J45" s="6">
        <v>112</v>
      </c>
      <c r="K45" s="6"/>
      <c r="L45" s="6">
        <v>2</v>
      </c>
      <c r="M45" s="153"/>
      <c r="N45" s="12"/>
      <c r="O45" s="153"/>
      <c r="P45" s="12"/>
      <c r="Q45" s="153"/>
      <c r="R45" s="12">
        <v>51</v>
      </c>
      <c r="S45" s="153">
        <v>4</v>
      </c>
      <c r="T45" s="12">
        <v>87</v>
      </c>
      <c r="U45" s="153">
        <v>3</v>
      </c>
      <c r="V45" s="12"/>
      <c r="W45" s="153"/>
      <c r="X45" s="218"/>
      <c r="Y45" s="219"/>
    </row>
    <row r="46" spans="1:25" x14ac:dyDescent="0.25">
      <c r="A46" s="257" t="s">
        <v>97</v>
      </c>
      <c r="B46" s="258" t="s">
        <v>18</v>
      </c>
      <c r="C46" s="275" t="s">
        <v>70</v>
      </c>
      <c r="D46" s="275" t="s">
        <v>186</v>
      </c>
      <c r="E46" s="261">
        <f>R46+U46+V46+Y46+N46+Q46+O46+P46+S46+T46+W46+X46</f>
        <v>72</v>
      </c>
      <c r="F46" s="261">
        <f>O46+Q46+S46+U46+W46+Y46</f>
        <v>0</v>
      </c>
      <c r="G46" s="261">
        <v>72</v>
      </c>
      <c r="H46" s="261">
        <f>N46+P46+R46+T46+V46+X46-L46-M46</f>
        <v>72</v>
      </c>
      <c r="I46" s="261"/>
      <c r="J46" s="261"/>
      <c r="K46" s="261">
        <v>72</v>
      </c>
      <c r="L46" s="261"/>
      <c r="M46" s="262"/>
      <c r="N46" s="263"/>
      <c r="O46" s="262"/>
      <c r="P46" s="263"/>
      <c r="Q46" s="262"/>
      <c r="R46" s="158"/>
      <c r="S46" s="224"/>
      <c r="T46" s="366">
        <v>72</v>
      </c>
      <c r="U46" s="277"/>
      <c r="V46" s="278"/>
      <c r="W46" s="277"/>
      <c r="X46" s="279"/>
      <c r="Y46" s="280"/>
    </row>
    <row r="47" spans="1:25" x14ac:dyDescent="0.25">
      <c r="A47" s="257" t="s">
        <v>197</v>
      </c>
      <c r="B47" s="258" t="s">
        <v>17</v>
      </c>
      <c r="C47" s="259" t="s">
        <v>64</v>
      </c>
      <c r="D47" s="260" t="s">
        <v>177</v>
      </c>
      <c r="E47" s="261">
        <f>R47+U47+V47+Y47+N47+Q47+O47+P47+S47+T47+W47+X47</f>
        <v>72</v>
      </c>
      <c r="F47" s="261">
        <f>O47+Q47+S47+U47+W47+Y47</f>
        <v>0</v>
      </c>
      <c r="G47" s="261">
        <v>72</v>
      </c>
      <c r="H47" s="261">
        <f>N47+P47+R47+T47+V47+X47-L47-M47</f>
        <v>72</v>
      </c>
      <c r="I47" s="261"/>
      <c r="J47" s="261"/>
      <c r="K47" s="261">
        <v>72</v>
      </c>
      <c r="L47" s="261"/>
      <c r="M47" s="262"/>
      <c r="N47" s="263"/>
      <c r="O47" s="262"/>
      <c r="P47" s="263"/>
      <c r="Q47" s="262"/>
      <c r="R47" s="158"/>
      <c r="S47" s="224"/>
      <c r="T47" s="366">
        <v>72</v>
      </c>
      <c r="U47" s="277"/>
      <c r="V47" s="278"/>
      <c r="W47" s="277"/>
      <c r="X47" s="279"/>
      <c r="Y47" s="280"/>
    </row>
    <row r="48" spans="1:25" s="11" customFormat="1" x14ac:dyDescent="0.25">
      <c r="A48" s="152"/>
      <c r="B48" s="182" t="s">
        <v>83</v>
      </c>
      <c r="C48" s="220" t="s">
        <v>71</v>
      </c>
      <c r="D48" s="5" t="s">
        <v>64</v>
      </c>
      <c r="E48" s="185">
        <f>R48+U48+V48+Y48+N48+Q48+O48+P48+S48+T48+W48+X48</f>
        <v>8</v>
      </c>
      <c r="F48" s="185">
        <f>O48+Q48+S48+U48+W48+Y48</f>
        <v>0</v>
      </c>
      <c r="G48" s="185">
        <v>8</v>
      </c>
      <c r="H48" s="185">
        <f>N48+P48+R48+T48+V48+X48-L48-M48</f>
        <v>0</v>
      </c>
      <c r="I48" s="185"/>
      <c r="J48" s="187"/>
      <c r="K48" s="185"/>
      <c r="L48" s="188">
        <v>2</v>
      </c>
      <c r="M48" s="189">
        <v>6</v>
      </c>
      <c r="N48" s="190"/>
      <c r="O48" s="191"/>
      <c r="P48" s="15"/>
      <c r="Q48" s="14"/>
      <c r="R48" s="15"/>
      <c r="S48" s="14"/>
      <c r="T48" s="15">
        <v>8</v>
      </c>
      <c r="U48" s="14"/>
      <c r="V48" s="15"/>
      <c r="W48" s="14"/>
      <c r="X48" s="221"/>
      <c r="Y48" s="222"/>
    </row>
    <row r="49" spans="1:25" x14ac:dyDescent="0.25">
      <c r="A49" s="210" t="s">
        <v>106</v>
      </c>
      <c r="B49" s="211" t="s">
        <v>107</v>
      </c>
      <c r="C49" s="212">
        <v>4</v>
      </c>
      <c r="D49" s="212">
        <v>2</v>
      </c>
      <c r="E49" s="208">
        <f t="shared" ref="E49:F49" si="27">E50+E51+E53+E52+E56+E54+E55</f>
        <v>847</v>
      </c>
      <c r="F49" s="208">
        <f t="shared" si="27"/>
        <v>41</v>
      </c>
      <c r="G49" s="208">
        <f t="shared" ref="G49" si="28">G50+G51+G53+G52+G56+G54+G55</f>
        <v>758</v>
      </c>
      <c r="H49" s="208">
        <f t="shared" ref="H49" si="29">H50+H51+H53+H52+H56+H54+H55</f>
        <v>774</v>
      </c>
      <c r="I49" s="208">
        <f t="shared" ref="I49" si="30">I50+I51+I53+I52+I56+I54+I55</f>
        <v>118</v>
      </c>
      <c r="J49" s="208">
        <f t="shared" ref="J49" si="31">J50+J51+J53+J52+J56+J54+J55</f>
        <v>440</v>
      </c>
      <c r="K49" s="208">
        <f t="shared" ref="K49" si="32">K50+K51+K53+K52+K56+K54+K55</f>
        <v>216</v>
      </c>
      <c r="L49" s="208">
        <f t="shared" ref="L49" si="33">L50+L51+L53+L52+L56+L54+L55</f>
        <v>8</v>
      </c>
      <c r="M49" s="208">
        <f t="shared" ref="M49" si="34">M50+M51+M53+M52+M56+M54+M55</f>
        <v>24</v>
      </c>
      <c r="N49" s="149">
        <v>0</v>
      </c>
      <c r="O49" s="150">
        <v>0</v>
      </c>
      <c r="P49" s="149">
        <v>0</v>
      </c>
      <c r="Q49" s="150">
        <v>0</v>
      </c>
      <c r="R49" s="204">
        <f t="shared" ref="R49:Y49" si="35">R50+R51+R52+R53+R56</f>
        <v>68</v>
      </c>
      <c r="S49" s="204">
        <f t="shared" si="35"/>
        <v>2</v>
      </c>
      <c r="T49" s="204">
        <f t="shared" si="35"/>
        <v>280</v>
      </c>
      <c r="U49" s="204">
        <f t="shared" si="35"/>
        <v>19</v>
      </c>
      <c r="V49" s="204">
        <f t="shared" si="35"/>
        <v>242</v>
      </c>
      <c r="W49" s="204">
        <f t="shared" si="35"/>
        <v>20</v>
      </c>
      <c r="X49" s="213">
        <f t="shared" si="35"/>
        <v>0</v>
      </c>
      <c r="Y49" s="213">
        <f t="shared" si="35"/>
        <v>0</v>
      </c>
    </row>
    <row r="50" spans="1:25" s="11" customFormat="1" x14ac:dyDescent="0.25">
      <c r="A50" s="181" t="s">
        <v>12</v>
      </c>
      <c r="B50" s="7" t="s">
        <v>98</v>
      </c>
      <c r="C50" s="215" t="s">
        <v>56</v>
      </c>
      <c r="D50" s="8" t="s">
        <v>61</v>
      </c>
      <c r="E50" s="6">
        <f t="shared" ref="E50:E56" si="36">R50+U50+V50+Y50+N50+Q50+O50+P50+S50+T50+W50+X50</f>
        <v>162</v>
      </c>
      <c r="F50" s="6">
        <f t="shared" ref="F50:F56" si="37">O50+Q50+S50+U50+W50+Y50</f>
        <v>8</v>
      </c>
      <c r="G50" s="6">
        <v>118</v>
      </c>
      <c r="H50" s="6">
        <f t="shared" ref="H50:H56" si="38">N50+P50+R50+T50+V50+X50-L50-M50</f>
        <v>146</v>
      </c>
      <c r="I50" s="6">
        <f t="shared" ref="I50:I53" si="39">H50-J50</f>
        <v>66</v>
      </c>
      <c r="J50" s="230">
        <v>80</v>
      </c>
      <c r="K50" s="185"/>
      <c r="L50" s="185">
        <v>2</v>
      </c>
      <c r="M50" s="14">
        <v>6</v>
      </c>
      <c r="N50" s="15"/>
      <c r="O50" s="14"/>
      <c r="P50" s="15"/>
      <c r="Q50" s="14"/>
      <c r="R50" s="15"/>
      <c r="S50" s="14"/>
      <c r="T50" s="15">
        <v>102</v>
      </c>
      <c r="U50" s="14">
        <v>4</v>
      </c>
      <c r="V50" s="15">
        <v>52</v>
      </c>
      <c r="W50" s="14">
        <v>4</v>
      </c>
      <c r="X50" s="221"/>
      <c r="Y50" s="222"/>
    </row>
    <row r="51" spans="1:25" s="11" customFormat="1" x14ac:dyDescent="0.25">
      <c r="A51" s="181" t="s">
        <v>32</v>
      </c>
      <c r="B51" s="7" t="s">
        <v>99</v>
      </c>
      <c r="C51" s="215" t="s">
        <v>192</v>
      </c>
      <c r="D51" s="57" t="s">
        <v>61</v>
      </c>
      <c r="E51" s="6">
        <f t="shared" si="36"/>
        <v>156</v>
      </c>
      <c r="F51" s="6">
        <f t="shared" si="37"/>
        <v>10</v>
      </c>
      <c r="G51" s="6">
        <v>158</v>
      </c>
      <c r="H51" s="6">
        <f t="shared" si="38"/>
        <v>138</v>
      </c>
      <c r="I51" s="6">
        <f t="shared" si="39"/>
        <v>26</v>
      </c>
      <c r="J51" s="6">
        <v>112</v>
      </c>
      <c r="K51" s="6"/>
      <c r="L51" s="6">
        <v>2</v>
      </c>
      <c r="M51" s="153">
        <v>6</v>
      </c>
      <c r="N51" s="12"/>
      <c r="O51" s="153"/>
      <c r="P51" s="12"/>
      <c r="Q51" s="153"/>
      <c r="R51" s="12"/>
      <c r="S51" s="153"/>
      <c r="T51" s="12">
        <v>68</v>
      </c>
      <c r="U51" s="153">
        <v>6</v>
      </c>
      <c r="V51" s="12">
        <v>78</v>
      </c>
      <c r="W51" s="153">
        <v>4</v>
      </c>
      <c r="X51" s="218"/>
      <c r="Y51" s="219"/>
    </row>
    <row r="52" spans="1:25" s="11" customFormat="1" x14ac:dyDescent="0.25">
      <c r="A52" s="181" t="s">
        <v>100</v>
      </c>
      <c r="B52" s="7" t="s">
        <v>101</v>
      </c>
      <c r="C52" s="57" t="s">
        <v>192</v>
      </c>
      <c r="D52" s="57" t="s">
        <v>61</v>
      </c>
      <c r="E52" s="6">
        <f t="shared" si="36"/>
        <v>154</v>
      </c>
      <c r="F52" s="6">
        <f t="shared" si="37"/>
        <v>16</v>
      </c>
      <c r="G52" s="6">
        <v>118</v>
      </c>
      <c r="H52" s="6">
        <f t="shared" si="38"/>
        <v>138</v>
      </c>
      <c r="I52" s="6">
        <f t="shared" si="39"/>
        <v>14</v>
      </c>
      <c r="J52" s="6">
        <v>124</v>
      </c>
      <c r="K52" s="6"/>
      <c r="L52" s="6"/>
      <c r="M52" s="153"/>
      <c r="N52" s="12"/>
      <c r="O52" s="153"/>
      <c r="P52" s="12"/>
      <c r="Q52" s="153"/>
      <c r="R52" s="12"/>
      <c r="S52" s="153"/>
      <c r="T52" s="12">
        <v>34</v>
      </c>
      <c r="U52" s="153">
        <v>4</v>
      </c>
      <c r="V52" s="12">
        <v>104</v>
      </c>
      <c r="W52" s="153">
        <v>12</v>
      </c>
      <c r="X52" s="218"/>
      <c r="Y52" s="219"/>
    </row>
    <row r="53" spans="1:25" s="11" customFormat="1" x14ac:dyDescent="0.25">
      <c r="A53" s="181" t="s">
        <v>102</v>
      </c>
      <c r="B53" s="7" t="s">
        <v>103</v>
      </c>
      <c r="C53" s="215" t="s">
        <v>56</v>
      </c>
      <c r="D53" s="8" t="s">
        <v>61</v>
      </c>
      <c r="E53" s="6">
        <f t="shared" si="36"/>
        <v>151</v>
      </c>
      <c r="F53" s="6">
        <f t="shared" si="37"/>
        <v>7</v>
      </c>
      <c r="G53" s="6">
        <v>140</v>
      </c>
      <c r="H53" s="6">
        <f t="shared" si="38"/>
        <v>136</v>
      </c>
      <c r="I53" s="6">
        <f t="shared" si="39"/>
        <v>12</v>
      </c>
      <c r="J53" s="6">
        <v>124</v>
      </c>
      <c r="K53" s="185"/>
      <c r="L53" s="6">
        <v>2</v>
      </c>
      <c r="M53" s="153">
        <v>6</v>
      </c>
      <c r="N53" s="12"/>
      <c r="O53" s="153"/>
      <c r="P53" s="12"/>
      <c r="Q53" s="153"/>
      <c r="R53" s="12">
        <v>68</v>
      </c>
      <c r="S53" s="153">
        <v>2</v>
      </c>
      <c r="T53" s="12">
        <v>76</v>
      </c>
      <c r="U53" s="153">
        <v>5</v>
      </c>
      <c r="V53" s="12"/>
      <c r="W53" s="14"/>
      <c r="X53" s="221"/>
      <c r="Y53" s="222"/>
    </row>
    <row r="54" spans="1:25" x14ac:dyDescent="0.25">
      <c r="A54" s="257" t="s">
        <v>104</v>
      </c>
      <c r="B54" s="258" t="s">
        <v>18</v>
      </c>
      <c r="C54" s="275" t="s">
        <v>70</v>
      </c>
      <c r="D54" s="275" t="s">
        <v>186</v>
      </c>
      <c r="E54" s="261">
        <f t="shared" si="36"/>
        <v>72</v>
      </c>
      <c r="F54" s="261">
        <f t="shared" si="37"/>
        <v>0</v>
      </c>
      <c r="G54" s="261">
        <v>72</v>
      </c>
      <c r="H54" s="261">
        <f t="shared" si="38"/>
        <v>72</v>
      </c>
      <c r="I54" s="261"/>
      <c r="J54" s="267"/>
      <c r="K54" s="267">
        <v>72</v>
      </c>
      <c r="L54" s="267"/>
      <c r="M54" s="265"/>
      <c r="N54" s="264"/>
      <c r="O54" s="265"/>
      <c r="P54" s="264"/>
      <c r="Q54" s="265"/>
      <c r="R54" s="154"/>
      <c r="S54" s="276"/>
      <c r="T54" s="369">
        <v>36</v>
      </c>
      <c r="U54" s="368"/>
      <c r="V54" s="369">
        <v>36</v>
      </c>
      <c r="W54" s="272"/>
      <c r="X54" s="273"/>
      <c r="Y54" s="274"/>
    </row>
    <row r="55" spans="1:25" x14ac:dyDescent="0.25">
      <c r="A55" s="257" t="s">
        <v>105</v>
      </c>
      <c r="B55" s="258" t="s">
        <v>17</v>
      </c>
      <c r="C55" s="259" t="s">
        <v>70</v>
      </c>
      <c r="D55" s="260" t="s">
        <v>193</v>
      </c>
      <c r="E55" s="261">
        <f t="shared" si="36"/>
        <v>144</v>
      </c>
      <c r="F55" s="261">
        <f t="shared" si="37"/>
        <v>0</v>
      </c>
      <c r="G55" s="261">
        <v>144</v>
      </c>
      <c r="H55" s="261">
        <f t="shared" si="38"/>
        <v>144</v>
      </c>
      <c r="I55" s="261"/>
      <c r="J55" s="267"/>
      <c r="K55" s="267">
        <v>144</v>
      </c>
      <c r="L55" s="267"/>
      <c r="M55" s="265"/>
      <c r="N55" s="264"/>
      <c r="O55" s="265"/>
      <c r="P55" s="264"/>
      <c r="Q55" s="265"/>
      <c r="R55" s="264"/>
      <c r="S55" s="265"/>
      <c r="T55" s="369">
        <v>36</v>
      </c>
      <c r="U55" s="368"/>
      <c r="V55" s="369">
        <v>108</v>
      </c>
      <c r="W55" s="272"/>
      <c r="X55" s="273"/>
      <c r="Y55" s="274"/>
    </row>
    <row r="56" spans="1:25" s="11" customFormat="1" x14ac:dyDescent="0.25">
      <c r="A56" s="152"/>
      <c r="B56" s="182" t="s">
        <v>83</v>
      </c>
      <c r="C56" s="220" t="s">
        <v>71</v>
      </c>
      <c r="D56" s="5"/>
      <c r="E56" s="185">
        <f t="shared" si="36"/>
        <v>8</v>
      </c>
      <c r="F56" s="185">
        <f t="shared" si="37"/>
        <v>0</v>
      </c>
      <c r="G56" s="185">
        <v>8</v>
      </c>
      <c r="H56" s="185">
        <f t="shared" si="38"/>
        <v>0</v>
      </c>
      <c r="I56" s="185"/>
      <c r="J56" s="187"/>
      <c r="K56" s="185"/>
      <c r="L56" s="188">
        <v>2</v>
      </c>
      <c r="M56" s="189">
        <v>6</v>
      </c>
      <c r="N56" s="190"/>
      <c r="O56" s="191"/>
      <c r="P56" s="15"/>
      <c r="Q56" s="14"/>
      <c r="R56" s="15"/>
      <c r="S56" s="14"/>
      <c r="T56" s="15"/>
      <c r="U56" s="14"/>
      <c r="V56" s="236">
        <v>8</v>
      </c>
      <c r="W56" s="191"/>
      <c r="X56" s="236"/>
      <c r="Y56" s="237"/>
    </row>
    <row r="57" spans="1:25" ht="25.5" x14ac:dyDescent="0.25">
      <c r="A57" s="210" t="s">
        <v>108</v>
      </c>
      <c r="B57" s="211" t="s">
        <v>109</v>
      </c>
      <c r="C57" s="212">
        <v>2</v>
      </c>
      <c r="D57" s="212">
        <v>2</v>
      </c>
      <c r="E57" s="208">
        <f>E58+E61+E59+E60</f>
        <v>252</v>
      </c>
      <c r="F57" s="208">
        <f t="shared" ref="F57:H57" si="40">F58+F61+F59+F60</f>
        <v>18</v>
      </c>
      <c r="G57" s="208">
        <f t="shared" si="40"/>
        <v>252</v>
      </c>
      <c r="H57" s="208">
        <f t="shared" si="40"/>
        <v>218</v>
      </c>
      <c r="I57" s="208">
        <f t="shared" ref="I57:M57" si="41">I58+I61+I59+I60</f>
        <v>6</v>
      </c>
      <c r="J57" s="208">
        <f t="shared" si="41"/>
        <v>104</v>
      </c>
      <c r="K57" s="208">
        <f t="shared" si="41"/>
        <v>108</v>
      </c>
      <c r="L57" s="208">
        <f t="shared" si="41"/>
        <v>4</v>
      </c>
      <c r="M57" s="209">
        <f t="shared" si="41"/>
        <v>12</v>
      </c>
      <c r="N57" s="149">
        <v>0</v>
      </c>
      <c r="O57" s="150">
        <v>0</v>
      </c>
      <c r="P57" s="149">
        <v>0</v>
      </c>
      <c r="Q57" s="150">
        <v>0</v>
      </c>
      <c r="R57" s="213">
        <f>R58+R61</f>
        <v>0</v>
      </c>
      <c r="S57" s="213">
        <f t="shared" ref="S57:Y57" si="42">S58+S61</f>
        <v>0</v>
      </c>
      <c r="T57" s="213">
        <f t="shared" si="42"/>
        <v>0</v>
      </c>
      <c r="U57" s="213">
        <f t="shared" si="42"/>
        <v>0</v>
      </c>
      <c r="V57" s="205">
        <f t="shared" si="42"/>
        <v>46</v>
      </c>
      <c r="W57" s="213">
        <f t="shared" si="42"/>
        <v>0</v>
      </c>
      <c r="X57" s="205">
        <f t="shared" si="42"/>
        <v>80</v>
      </c>
      <c r="Y57" s="205">
        <f t="shared" si="42"/>
        <v>18</v>
      </c>
    </row>
    <row r="58" spans="1:25" s="11" customFormat="1" ht="26.45" customHeight="1" x14ac:dyDescent="0.25">
      <c r="A58" s="181" t="s">
        <v>13</v>
      </c>
      <c r="B58" s="7" t="s">
        <v>110</v>
      </c>
      <c r="C58" s="57" t="s">
        <v>38</v>
      </c>
      <c r="D58" s="157" t="s">
        <v>64</v>
      </c>
      <c r="E58" s="6">
        <f>R58+U58+V58+Y58+N58+Q58+O58+P58+S58+T58+W58+X58</f>
        <v>136</v>
      </c>
      <c r="F58" s="6">
        <f>O58+Q58+S58+U58+W58+Y58</f>
        <v>18</v>
      </c>
      <c r="G58" s="6">
        <v>136</v>
      </c>
      <c r="H58" s="6">
        <f>N58+P58+R58+T58+V58+X58-L58-M58</f>
        <v>110</v>
      </c>
      <c r="I58" s="6">
        <f t="shared" ref="I58" si="43">H58-J58</f>
        <v>6</v>
      </c>
      <c r="J58" s="6">
        <v>104</v>
      </c>
      <c r="K58" s="6"/>
      <c r="L58" s="6">
        <v>2</v>
      </c>
      <c r="M58" s="153">
        <v>6</v>
      </c>
      <c r="N58" s="86"/>
      <c r="O58" s="89"/>
      <c r="P58" s="86"/>
      <c r="Q58" s="89"/>
      <c r="R58" s="86"/>
      <c r="S58" s="89"/>
      <c r="T58" s="86"/>
      <c r="U58" s="89"/>
      <c r="V58" s="12">
        <v>46</v>
      </c>
      <c r="W58" s="89"/>
      <c r="X58" s="12">
        <v>72</v>
      </c>
      <c r="Y58" s="13">
        <v>18</v>
      </c>
    </row>
    <row r="59" spans="1:25" ht="15" customHeight="1" x14ac:dyDescent="0.25">
      <c r="A59" s="257" t="s">
        <v>111</v>
      </c>
      <c r="B59" s="258" t="s">
        <v>18</v>
      </c>
      <c r="C59" s="259" t="s">
        <v>64</v>
      </c>
      <c r="D59" s="260" t="s">
        <v>65</v>
      </c>
      <c r="E59" s="261">
        <f>R59+U59+V59+Y59+N59+Q59+O59+P59+S59+T59+W59+X59</f>
        <v>36</v>
      </c>
      <c r="F59" s="261">
        <f>O59+Q59+S59+U59+W59+Y59</f>
        <v>0</v>
      </c>
      <c r="G59" s="261">
        <v>36</v>
      </c>
      <c r="H59" s="261">
        <f>N59+P59+R59+T59+V59+X59-L59-M59</f>
        <v>36</v>
      </c>
      <c r="I59" s="261"/>
      <c r="J59" s="261"/>
      <c r="K59" s="261">
        <v>36</v>
      </c>
      <c r="L59" s="261"/>
      <c r="M59" s="262"/>
      <c r="N59" s="263"/>
      <c r="O59" s="262"/>
      <c r="P59" s="263"/>
      <c r="Q59" s="262"/>
      <c r="R59" s="263"/>
      <c r="S59" s="262"/>
      <c r="T59" s="263"/>
      <c r="U59" s="262"/>
      <c r="V59" s="263"/>
      <c r="W59" s="262"/>
      <c r="X59" s="366">
        <v>36</v>
      </c>
      <c r="Y59" s="269"/>
    </row>
    <row r="60" spans="1:25" ht="15" customHeight="1" x14ac:dyDescent="0.25">
      <c r="A60" s="257" t="s">
        <v>194</v>
      </c>
      <c r="B60" s="258" t="s">
        <v>17</v>
      </c>
      <c r="C60" s="259" t="s">
        <v>64</v>
      </c>
      <c r="D60" s="260" t="s">
        <v>195</v>
      </c>
      <c r="E60" s="261">
        <f>R60+U60+V60+Y60+N60+Q60+O60+P60+S60+T60+W60+X60</f>
        <v>72</v>
      </c>
      <c r="F60" s="261">
        <f>O60+Q60+S60+U60+W60+Y60</f>
        <v>0</v>
      </c>
      <c r="G60" s="261">
        <v>72</v>
      </c>
      <c r="H60" s="261">
        <f>N60+P60+R60+T60+V60+X60-L60-M60</f>
        <v>72</v>
      </c>
      <c r="I60" s="261"/>
      <c r="J60" s="261"/>
      <c r="K60" s="261">
        <v>72</v>
      </c>
      <c r="L60" s="261"/>
      <c r="M60" s="262"/>
      <c r="N60" s="263"/>
      <c r="O60" s="262"/>
      <c r="P60" s="263"/>
      <c r="Q60" s="262"/>
      <c r="R60" s="263"/>
      <c r="S60" s="262"/>
      <c r="T60" s="263"/>
      <c r="U60" s="262"/>
      <c r="V60" s="263"/>
      <c r="W60" s="262"/>
      <c r="X60" s="366">
        <v>72</v>
      </c>
      <c r="Y60" s="269"/>
    </row>
    <row r="61" spans="1:25" s="11" customFormat="1" x14ac:dyDescent="0.25">
      <c r="A61" s="152"/>
      <c r="B61" s="182" t="s">
        <v>83</v>
      </c>
      <c r="C61" s="183" t="s">
        <v>71</v>
      </c>
      <c r="D61" s="184" t="s">
        <v>64</v>
      </c>
      <c r="E61" s="185">
        <f>R61+U61+V61+Y61+N61+Q61+O61+P61+S61+T61+W61+X61</f>
        <v>8</v>
      </c>
      <c r="F61" s="186">
        <f>O61+Q61+S61+U61+W61+Y61</f>
        <v>0</v>
      </c>
      <c r="G61" s="186">
        <v>8</v>
      </c>
      <c r="H61" s="185">
        <f>N61+P61+R61+T61+V61+X61-L61-M61</f>
        <v>0</v>
      </c>
      <c r="I61" s="185"/>
      <c r="J61" s="187"/>
      <c r="K61" s="185"/>
      <c r="L61" s="188">
        <v>2</v>
      </c>
      <c r="M61" s="189">
        <v>6</v>
      </c>
      <c r="N61" s="190"/>
      <c r="O61" s="191"/>
      <c r="P61" s="15"/>
      <c r="Q61" s="14"/>
      <c r="R61" s="190"/>
      <c r="S61" s="191"/>
      <c r="T61" s="15"/>
      <c r="U61" s="14"/>
      <c r="V61" s="15"/>
      <c r="W61" s="14"/>
      <c r="X61" s="15">
        <v>8</v>
      </c>
      <c r="Y61" s="156"/>
    </row>
    <row r="62" spans="1:25" ht="25.5" x14ac:dyDescent="0.25">
      <c r="A62" s="210" t="s">
        <v>112</v>
      </c>
      <c r="B62" s="211" t="s">
        <v>113</v>
      </c>
      <c r="C62" s="212">
        <v>2</v>
      </c>
      <c r="D62" s="212">
        <v>2</v>
      </c>
      <c r="E62" s="208">
        <f>E63+E67+E64+E68+E65+E66</f>
        <v>456</v>
      </c>
      <c r="F62" s="208">
        <f t="shared" ref="F62:M62" si="44">F63+F67+F64+F68+F65+F66</f>
        <v>16</v>
      </c>
      <c r="G62" s="208">
        <f t="shared" si="44"/>
        <v>350</v>
      </c>
      <c r="H62" s="208">
        <f t="shared" si="44"/>
        <v>424</v>
      </c>
      <c r="I62" s="208">
        <f t="shared" si="44"/>
        <v>112</v>
      </c>
      <c r="J62" s="208">
        <f t="shared" si="44"/>
        <v>96</v>
      </c>
      <c r="K62" s="208">
        <f t="shared" si="44"/>
        <v>216</v>
      </c>
      <c r="L62" s="208">
        <f t="shared" si="44"/>
        <v>4</v>
      </c>
      <c r="M62" s="209">
        <f t="shared" si="44"/>
        <v>12</v>
      </c>
      <c r="N62" s="149">
        <v>0</v>
      </c>
      <c r="O62" s="150">
        <v>0</v>
      </c>
      <c r="P62" s="149">
        <v>0</v>
      </c>
      <c r="Q62" s="150">
        <v>0</v>
      </c>
      <c r="R62" s="213">
        <f>R63+R64+R65+R68</f>
        <v>0</v>
      </c>
      <c r="S62" s="213">
        <f t="shared" ref="S62:Y62" si="45">S63+S64+S65+S68</f>
        <v>0</v>
      </c>
      <c r="T62" s="204">
        <f t="shared" si="45"/>
        <v>34</v>
      </c>
      <c r="U62" s="204">
        <f t="shared" si="45"/>
        <v>2</v>
      </c>
      <c r="V62" s="204">
        <f t="shared" si="45"/>
        <v>90</v>
      </c>
      <c r="W62" s="204">
        <f t="shared" si="45"/>
        <v>2</v>
      </c>
      <c r="X62" s="204">
        <f t="shared" si="45"/>
        <v>100</v>
      </c>
      <c r="Y62" s="204">
        <f t="shared" si="45"/>
        <v>12</v>
      </c>
    </row>
    <row r="63" spans="1:25" ht="25.5" x14ac:dyDescent="0.25">
      <c r="A63" s="181" t="s">
        <v>14</v>
      </c>
      <c r="B63" s="7" t="s">
        <v>114</v>
      </c>
      <c r="C63" s="215" t="s">
        <v>190</v>
      </c>
      <c r="D63" s="8" t="s">
        <v>61</v>
      </c>
      <c r="E63" s="6">
        <f t="shared" ref="E63:E68" si="46">R63+U63+V63+Y63+N63+Q63+O63+P63+S63+T63+W63+X63</f>
        <v>130</v>
      </c>
      <c r="F63" s="6">
        <f>O63+Q63+S63+U63+W63+Y63</f>
        <v>12</v>
      </c>
      <c r="G63" s="6">
        <v>58</v>
      </c>
      <c r="H63" s="6">
        <f>N63+P63+R63+T63+V63+X63-L63-M63</f>
        <v>110</v>
      </c>
      <c r="I63" s="6">
        <f t="shared" ref="I63:I64" si="47">H63-J63</f>
        <v>38</v>
      </c>
      <c r="J63" s="6">
        <v>72</v>
      </c>
      <c r="K63" s="6"/>
      <c r="L63" s="6">
        <v>2</v>
      </c>
      <c r="M63" s="153">
        <v>6</v>
      </c>
      <c r="N63" s="86"/>
      <c r="O63" s="89"/>
      <c r="P63" s="86"/>
      <c r="Q63" s="89"/>
      <c r="R63" s="90"/>
      <c r="S63" s="91"/>
      <c r="T63" s="12"/>
      <c r="U63" s="13"/>
      <c r="V63" s="12">
        <v>58</v>
      </c>
      <c r="W63" s="13"/>
      <c r="X63" s="12">
        <v>60</v>
      </c>
      <c r="Y63" s="13">
        <v>12</v>
      </c>
    </row>
    <row r="64" spans="1:25" ht="24.75" customHeight="1" x14ac:dyDescent="0.25">
      <c r="A64" s="181" t="s">
        <v>35</v>
      </c>
      <c r="B64" s="7" t="s">
        <v>115</v>
      </c>
      <c r="C64" s="203" t="s">
        <v>70</v>
      </c>
      <c r="D64" s="8" t="s">
        <v>186</v>
      </c>
      <c r="E64" s="6">
        <f t="shared" si="46"/>
        <v>70</v>
      </c>
      <c r="F64" s="6">
        <f>O64+Q64+S64+U64+W64+Y64</f>
        <v>4</v>
      </c>
      <c r="G64" s="6">
        <v>36</v>
      </c>
      <c r="H64" s="6">
        <f>N64+P64+R64+T64+V64+X64-L64-M64</f>
        <v>66</v>
      </c>
      <c r="I64" s="6">
        <f t="shared" si="47"/>
        <v>54</v>
      </c>
      <c r="J64" s="6">
        <v>12</v>
      </c>
      <c r="K64" s="6"/>
      <c r="L64" s="6"/>
      <c r="M64" s="153"/>
      <c r="N64" s="86"/>
      <c r="O64" s="89"/>
      <c r="P64" s="86"/>
      <c r="Q64" s="89"/>
      <c r="R64" s="86"/>
      <c r="S64" s="87"/>
      <c r="T64" s="12">
        <v>34</v>
      </c>
      <c r="U64" s="13">
        <v>2</v>
      </c>
      <c r="V64" s="12">
        <v>32</v>
      </c>
      <c r="W64" s="26">
        <v>2</v>
      </c>
      <c r="X64" s="86"/>
      <c r="Y64" s="88"/>
    </row>
    <row r="65" spans="1:31" s="11" customFormat="1" ht="21" customHeight="1" x14ac:dyDescent="0.25">
      <c r="A65" s="199" t="s">
        <v>183</v>
      </c>
      <c r="B65" s="200" t="s">
        <v>196</v>
      </c>
      <c r="C65" s="203" t="s">
        <v>190</v>
      </c>
      <c r="D65" s="8" t="s">
        <v>61</v>
      </c>
      <c r="E65" s="6">
        <f t="shared" si="46"/>
        <v>32</v>
      </c>
      <c r="F65" s="6">
        <f>O65+Q65+S65+U65+W65+Y65</f>
        <v>0</v>
      </c>
      <c r="G65" s="6">
        <v>32</v>
      </c>
      <c r="H65" s="6">
        <f>N65+P65+R65+T65+V65+X65-L65-M65</f>
        <v>32</v>
      </c>
      <c r="I65" s="6">
        <f t="shared" ref="I65" si="48">H65-J65</f>
        <v>20</v>
      </c>
      <c r="J65" s="6">
        <v>12</v>
      </c>
      <c r="K65" s="6"/>
      <c r="L65" s="6"/>
      <c r="M65" s="153"/>
      <c r="N65" s="12"/>
      <c r="O65" s="153"/>
      <c r="P65" s="12"/>
      <c r="Q65" s="153"/>
      <c r="R65" s="12"/>
      <c r="S65" s="26"/>
      <c r="T65" s="12"/>
      <c r="U65" s="13"/>
      <c r="V65" s="202"/>
      <c r="W65" s="26"/>
      <c r="X65" s="12">
        <v>32</v>
      </c>
      <c r="Y65" s="13"/>
    </row>
    <row r="66" spans="1:31" ht="16.149999999999999" customHeight="1" x14ac:dyDescent="0.25">
      <c r="A66" s="257" t="s">
        <v>198</v>
      </c>
      <c r="B66" s="258" t="s">
        <v>18</v>
      </c>
      <c r="C66" s="259" t="s">
        <v>64</v>
      </c>
      <c r="D66" s="260" t="s">
        <v>65</v>
      </c>
      <c r="E66" s="261">
        <f t="shared" si="46"/>
        <v>72</v>
      </c>
      <c r="F66" s="261">
        <v>0</v>
      </c>
      <c r="G66" s="261">
        <v>72</v>
      </c>
      <c r="H66" s="261">
        <f>N66+P66+R66+T66+V66+X66-L66-M66</f>
        <v>72</v>
      </c>
      <c r="I66" s="261"/>
      <c r="J66" s="261"/>
      <c r="K66" s="261">
        <v>72</v>
      </c>
      <c r="L66" s="261"/>
      <c r="M66" s="262"/>
      <c r="N66" s="263"/>
      <c r="O66" s="262"/>
      <c r="P66" s="263"/>
      <c r="Q66" s="262"/>
      <c r="R66" s="263"/>
      <c r="S66" s="271"/>
      <c r="T66" s="263"/>
      <c r="U66" s="266"/>
      <c r="V66" s="364"/>
      <c r="W66" s="365"/>
      <c r="X66" s="366">
        <v>72</v>
      </c>
      <c r="Y66" s="269"/>
    </row>
    <row r="67" spans="1:31" x14ac:dyDescent="0.25">
      <c r="A67" s="257" t="s">
        <v>116</v>
      </c>
      <c r="B67" s="258" t="s">
        <v>17</v>
      </c>
      <c r="C67" s="260" t="s">
        <v>70</v>
      </c>
      <c r="D67" s="260" t="s">
        <v>202</v>
      </c>
      <c r="E67" s="261">
        <f t="shared" si="46"/>
        <v>144</v>
      </c>
      <c r="F67" s="261">
        <f>O67+Q67+S67+U67+W67+Y67</f>
        <v>0</v>
      </c>
      <c r="G67" s="261">
        <v>144</v>
      </c>
      <c r="H67" s="261">
        <f>N67+P67+R67+T67+V67+X67-L67-M67</f>
        <v>144</v>
      </c>
      <c r="I67" s="261"/>
      <c r="J67" s="267"/>
      <c r="K67" s="267">
        <v>144</v>
      </c>
      <c r="L67" s="267"/>
      <c r="M67" s="265"/>
      <c r="N67" s="264"/>
      <c r="O67" s="265"/>
      <c r="P67" s="264"/>
      <c r="Q67" s="265"/>
      <c r="R67" s="264"/>
      <c r="S67" s="265"/>
      <c r="T67" s="264">
        <v>36</v>
      </c>
      <c r="U67" s="268"/>
      <c r="V67" s="367"/>
      <c r="W67" s="368"/>
      <c r="X67" s="369">
        <v>108</v>
      </c>
      <c r="Y67" s="270"/>
    </row>
    <row r="68" spans="1:31" s="11" customFormat="1" x14ac:dyDescent="0.25">
      <c r="A68" s="15"/>
      <c r="B68" s="182" t="s">
        <v>83</v>
      </c>
      <c r="C68" s="8" t="s">
        <v>71</v>
      </c>
      <c r="D68" s="8"/>
      <c r="E68" s="6">
        <f t="shared" si="46"/>
        <v>8</v>
      </c>
      <c r="F68" s="6">
        <f>O68+Q68+S68+U68+W68+Y68</f>
        <v>0</v>
      </c>
      <c r="G68" s="6">
        <v>8</v>
      </c>
      <c r="H68" s="6"/>
      <c r="I68" s="6"/>
      <c r="J68" s="185"/>
      <c r="K68" s="185"/>
      <c r="L68" s="185">
        <v>2</v>
      </c>
      <c r="M68" s="14">
        <v>6</v>
      </c>
      <c r="N68" s="15"/>
      <c r="O68" s="14"/>
      <c r="P68" s="15"/>
      <c r="Q68" s="14"/>
      <c r="R68" s="15"/>
      <c r="S68" s="14"/>
      <c r="T68" s="15"/>
      <c r="U68" s="156"/>
      <c r="V68" s="207"/>
      <c r="W68" s="14"/>
      <c r="X68" s="15">
        <v>8</v>
      </c>
      <c r="Y68" s="156"/>
    </row>
    <row r="69" spans="1:31" ht="25.5" x14ac:dyDescent="0.25">
      <c r="A69" s="210" t="s">
        <v>179</v>
      </c>
      <c r="B69" s="211" t="s">
        <v>180</v>
      </c>
      <c r="C69" s="212">
        <v>2</v>
      </c>
      <c r="D69" s="212">
        <v>1</v>
      </c>
      <c r="E69" s="208">
        <f>E70+E72+E73+E71</f>
        <v>262</v>
      </c>
      <c r="F69" s="208">
        <f t="shared" ref="F69:M69" si="49">F70+F72+F73</f>
        <v>14</v>
      </c>
      <c r="G69" s="208">
        <f>G70+G72+G73+G71</f>
        <v>306</v>
      </c>
      <c r="H69" s="208">
        <f>H70+H72+H73+H71</f>
        <v>232</v>
      </c>
      <c r="I69" s="208">
        <f t="shared" si="49"/>
        <v>8</v>
      </c>
      <c r="J69" s="208">
        <f t="shared" si="49"/>
        <v>80</v>
      </c>
      <c r="K69" s="208">
        <f>K70+K72+K73+K71</f>
        <v>144</v>
      </c>
      <c r="L69" s="208">
        <f t="shared" si="49"/>
        <v>4</v>
      </c>
      <c r="M69" s="209">
        <f t="shared" si="49"/>
        <v>12</v>
      </c>
      <c r="N69" s="149">
        <v>0</v>
      </c>
      <c r="O69" s="150">
        <v>0</v>
      </c>
      <c r="P69" s="149">
        <v>0</v>
      </c>
      <c r="Q69" s="150">
        <v>0</v>
      </c>
      <c r="R69" s="149">
        <f>R70+R73</f>
        <v>0</v>
      </c>
      <c r="S69" s="149">
        <f t="shared" ref="S69:Y69" si="50">S70+S73</f>
        <v>0</v>
      </c>
      <c r="T69" s="149">
        <f t="shared" si="50"/>
        <v>0</v>
      </c>
      <c r="U69" s="149">
        <f t="shared" si="50"/>
        <v>0</v>
      </c>
      <c r="V69" s="149">
        <f t="shared" si="50"/>
        <v>0</v>
      </c>
      <c r="W69" s="149">
        <f t="shared" si="50"/>
        <v>0</v>
      </c>
      <c r="X69" s="205">
        <f t="shared" si="50"/>
        <v>104</v>
      </c>
      <c r="Y69" s="205">
        <f t="shared" si="50"/>
        <v>14</v>
      </c>
    </row>
    <row r="70" spans="1:31" s="11" customFormat="1" ht="51" x14ac:dyDescent="0.25">
      <c r="A70" s="199" t="s">
        <v>181</v>
      </c>
      <c r="B70" s="200" t="s">
        <v>185</v>
      </c>
      <c r="C70" s="5" t="s">
        <v>39</v>
      </c>
      <c r="D70" s="201" t="s">
        <v>70</v>
      </c>
      <c r="E70" s="6">
        <f t="shared" ref="E70:E77" si="51">R70+U70+V70+Y70+N70+Q70+O70+P70+S70+T70+W70+X70</f>
        <v>110</v>
      </c>
      <c r="F70" s="6">
        <f>O70+Q70+S70+U70+W70+Y70</f>
        <v>14</v>
      </c>
      <c r="G70" s="6">
        <v>154</v>
      </c>
      <c r="H70" s="6">
        <f>N70+P70+R70+T70+V70+X70-L70-M70</f>
        <v>88</v>
      </c>
      <c r="I70" s="6">
        <v>8</v>
      </c>
      <c r="J70" s="6">
        <v>80</v>
      </c>
      <c r="K70" s="6"/>
      <c r="L70" s="6">
        <v>2</v>
      </c>
      <c r="M70" s="153">
        <v>6</v>
      </c>
      <c r="N70" s="12"/>
      <c r="O70" s="153"/>
      <c r="P70" s="12"/>
      <c r="Q70" s="153"/>
      <c r="R70" s="15"/>
      <c r="S70" s="14"/>
      <c r="T70" s="12"/>
      <c r="U70" s="13"/>
      <c r="V70" s="46"/>
      <c r="W70" s="153"/>
      <c r="X70" s="12">
        <v>96</v>
      </c>
      <c r="Y70" s="13">
        <v>14</v>
      </c>
    </row>
    <row r="71" spans="1:31" x14ac:dyDescent="0.25">
      <c r="A71" s="257" t="s">
        <v>188</v>
      </c>
      <c r="B71" s="258" t="s">
        <v>18</v>
      </c>
      <c r="C71" s="259" t="s">
        <v>64</v>
      </c>
      <c r="D71" s="260" t="s">
        <v>65</v>
      </c>
      <c r="E71" s="261">
        <f t="shared" si="51"/>
        <v>72</v>
      </c>
      <c r="F71" s="261">
        <f>O71+Q71+S71+U71+W71+Y71</f>
        <v>0</v>
      </c>
      <c r="G71" s="261">
        <v>72</v>
      </c>
      <c r="H71" s="261">
        <f>N71+P71+R71+T71+V71+X71-L71-M71</f>
        <v>72</v>
      </c>
      <c r="I71" s="261"/>
      <c r="J71" s="261"/>
      <c r="K71" s="261">
        <v>72</v>
      </c>
      <c r="L71" s="261"/>
      <c r="M71" s="262"/>
      <c r="N71" s="263"/>
      <c r="O71" s="262"/>
      <c r="P71" s="263"/>
      <c r="Q71" s="262"/>
      <c r="R71" s="264"/>
      <c r="S71" s="265"/>
      <c r="T71" s="263"/>
      <c r="U71" s="266"/>
      <c r="V71" s="370"/>
      <c r="W71" s="368"/>
      <c r="X71" s="366">
        <v>72</v>
      </c>
      <c r="Y71" s="269"/>
    </row>
    <row r="72" spans="1:31" x14ac:dyDescent="0.25">
      <c r="A72" s="257" t="s">
        <v>182</v>
      </c>
      <c r="B72" s="258" t="s">
        <v>17</v>
      </c>
      <c r="C72" s="260" t="s">
        <v>64</v>
      </c>
      <c r="D72" s="260" t="s">
        <v>195</v>
      </c>
      <c r="E72" s="261">
        <f t="shared" si="51"/>
        <v>72</v>
      </c>
      <c r="F72" s="261">
        <f>O72+Q72+S72+U72+W72+Y72</f>
        <v>0</v>
      </c>
      <c r="G72" s="261">
        <v>72</v>
      </c>
      <c r="H72" s="261">
        <f>N72+P72+R72+T72+V72+X72-L72-M72</f>
        <v>72</v>
      </c>
      <c r="I72" s="261"/>
      <c r="J72" s="267"/>
      <c r="K72" s="267">
        <v>72</v>
      </c>
      <c r="L72" s="267"/>
      <c r="M72" s="265"/>
      <c r="N72" s="264"/>
      <c r="O72" s="265"/>
      <c r="P72" s="264"/>
      <c r="Q72" s="265"/>
      <c r="R72" s="264"/>
      <c r="S72" s="265"/>
      <c r="T72" s="264"/>
      <c r="U72" s="268"/>
      <c r="V72" s="367"/>
      <c r="W72" s="368"/>
      <c r="X72" s="369">
        <v>72</v>
      </c>
      <c r="Y72" s="270"/>
    </row>
    <row r="73" spans="1:31" s="11" customFormat="1" x14ac:dyDescent="0.25">
      <c r="A73" s="155"/>
      <c r="B73" s="206" t="s">
        <v>83</v>
      </c>
      <c r="C73" s="8" t="s">
        <v>71</v>
      </c>
      <c r="D73" s="8"/>
      <c r="E73" s="6">
        <f t="shared" si="51"/>
        <v>8</v>
      </c>
      <c r="F73" s="6">
        <f>O73+Q73+S73+U73+W73+Y73</f>
        <v>0</v>
      </c>
      <c r="G73" s="6">
        <v>8</v>
      </c>
      <c r="H73" s="6">
        <f>N73+P73+R73+T73+V73+X73-L73-M73</f>
        <v>0</v>
      </c>
      <c r="I73" s="6"/>
      <c r="J73" s="185"/>
      <c r="K73" s="185"/>
      <c r="L73" s="185">
        <v>2</v>
      </c>
      <c r="M73" s="14">
        <v>6</v>
      </c>
      <c r="N73" s="15"/>
      <c r="O73" s="14"/>
      <c r="P73" s="15"/>
      <c r="Q73" s="14"/>
      <c r="R73" s="15"/>
      <c r="S73" s="14"/>
      <c r="T73" s="15"/>
      <c r="U73" s="156"/>
      <c r="V73" s="207"/>
      <c r="W73" s="14"/>
      <c r="X73" s="15">
        <v>8</v>
      </c>
      <c r="Y73" s="156"/>
    </row>
    <row r="74" spans="1:31" hidden="1" x14ac:dyDescent="0.25">
      <c r="A74" s="195"/>
      <c r="B74" s="196" t="s">
        <v>42</v>
      </c>
      <c r="C74" s="162"/>
      <c r="D74" s="162"/>
      <c r="E74" s="159">
        <f t="shared" si="51"/>
        <v>132</v>
      </c>
      <c r="F74" s="196"/>
      <c r="G74" s="196"/>
      <c r="H74" s="196">
        <f>N74+P74+R74+T74+V74+X74-L74-M74</f>
        <v>132</v>
      </c>
      <c r="I74" s="196"/>
      <c r="J74" s="196"/>
      <c r="K74" s="159"/>
      <c r="L74" s="196"/>
      <c r="M74" s="197"/>
      <c r="N74" s="161">
        <v>6</v>
      </c>
      <c r="O74" s="160"/>
      <c r="P74" s="161">
        <v>30</v>
      </c>
      <c r="Q74" s="160"/>
      <c r="R74" s="161">
        <v>18</v>
      </c>
      <c r="S74" s="160"/>
      <c r="T74" s="161">
        <v>30</v>
      </c>
      <c r="U74" s="160"/>
      <c r="V74" s="161">
        <v>12</v>
      </c>
      <c r="W74" s="160"/>
      <c r="X74" s="161">
        <v>36</v>
      </c>
      <c r="Y74" s="198"/>
      <c r="Z74" s="85">
        <f>SUM(N74:Y74)</f>
        <v>132</v>
      </c>
    </row>
    <row r="75" spans="1:31" s="11" customFormat="1" x14ac:dyDescent="0.25">
      <c r="A75" s="77" t="s">
        <v>51</v>
      </c>
      <c r="B75" s="78" t="s">
        <v>37</v>
      </c>
      <c r="C75" s="79"/>
      <c r="D75" s="79"/>
      <c r="E75" s="78">
        <f t="shared" si="51"/>
        <v>36</v>
      </c>
      <c r="F75" s="78"/>
      <c r="G75" s="78">
        <v>36</v>
      </c>
      <c r="H75" s="78"/>
      <c r="I75" s="78"/>
      <c r="J75" s="78"/>
      <c r="K75" s="78"/>
      <c r="L75" s="78"/>
      <c r="M75" s="80"/>
      <c r="N75" s="77"/>
      <c r="O75" s="80"/>
      <c r="P75" s="77"/>
      <c r="Q75" s="80"/>
      <c r="R75" s="77"/>
      <c r="S75" s="80"/>
      <c r="T75" s="77"/>
      <c r="U75" s="80"/>
      <c r="V75" s="77"/>
      <c r="W75" s="80"/>
      <c r="X75" s="77">
        <v>36</v>
      </c>
      <c r="Y75" s="81"/>
    </row>
    <row r="76" spans="1:31" s="11" customFormat="1" x14ac:dyDescent="0.25">
      <c r="A76" s="16"/>
      <c r="B76" s="10" t="s">
        <v>72</v>
      </c>
      <c r="C76" s="8"/>
      <c r="D76" s="8"/>
      <c r="E76" s="6">
        <f t="shared" si="51"/>
        <v>18</v>
      </c>
      <c r="F76" s="6">
        <f>O76+Q76+S76+U76+W76+Y76</f>
        <v>0</v>
      </c>
      <c r="G76" s="6">
        <v>18</v>
      </c>
      <c r="H76" s="6"/>
      <c r="I76" s="10"/>
      <c r="J76" s="10"/>
      <c r="K76" s="10"/>
      <c r="L76" s="10"/>
      <c r="M76" s="18"/>
      <c r="N76" s="16"/>
      <c r="O76" s="18"/>
      <c r="P76" s="16"/>
      <c r="Q76" s="18"/>
      <c r="R76" s="16"/>
      <c r="S76" s="18"/>
      <c r="T76" s="16"/>
      <c r="U76" s="18"/>
      <c r="V76" s="16"/>
      <c r="W76" s="18"/>
      <c r="X76" s="12">
        <v>18</v>
      </c>
      <c r="Y76" s="17"/>
    </row>
    <row r="77" spans="1:31" s="11" customFormat="1" x14ac:dyDescent="0.25">
      <c r="A77" s="16"/>
      <c r="B77" s="10" t="s">
        <v>41</v>
      </c>
      <c r="C77" s="8"/>
      <c r="D77" s="8"/>
      <c r="E77" s="6">
        <f t="shared" si="51"/>
        <v>18</v>
      </c>
      <c r="F77" s="6">
        <f>O77+Q77+S77+U77+W77+Y77</f>
        <v>0</v>
      </c>
      <c r="G77" s="6">
        <v>18</v>
      </c>
      <c r="H77" s="6"/>
      <c r="I77" s="10"/>
      <c r="J77" s="10"/>
      <c r="K77" s="10"/>
      <c r="L77" s="10"/>
      <c r="M77" s="18"/>
      <c r="N77" s="16"/>
      <c r="O77" s="18"/>
      <c r="P77" s="16"/>
      <c r="Q77" s="18"/>
      <c r="R77" s="16"/>
      <c r="S77" s="18"/>
      <c r="T77" s="16"/>
      <c r="U77" s="18"/>
      <c r="V77" s="16"/>
      <c r="W77" s="18"/>
      <c r="X77" s="12">
        <v>18</v>
      </c>
      <c r="Y77" s="17"/>
    </row>
    <row r="78" spans="1:31" ht="19.5" customHeight="1" x14ac:dyDescent="0.25">
      <c r="A78" s="355" t="s">
        <v>225</v>
      </c>
      <c r="B78" s="356"/>
      <c r="C78" s="243"/>
      <c r="D78" s="243"/>
      <c r="E78" s="244">
        <f>E8+E29+E42+X75-K79</f>
        <v>3600</v>
      </c>
      <c r="F78" s="244">
        <f t="shared" ref="F78:M78" si="52">F8+F29+F42</f>
        <v>145</v>
      </c>
      <c r="G78" s="244">
        <f t="shared" si="52"/>
        <v>3173</v>
      </c>
      <c r="H78" s="244">
        <f t="shared" si="52"/>
        <v>4099</v>
      </c>
      <c r="I78" s="244">
        <f t="shared" si="52"/>
        <v>1220</v>
      </c>
      <c r="J78" s="244">
        <f t="shared" si="52"/>
        <v>2051</v>
      </c>
      <c r="K78" s="244"/>
      <c r="L78" s="244">
        <f t="shared" si="52"/>
        <v>40</v>
      </c>
      <c r="M78" s="244">
        <f t="shared" si="52"/>
        <v>108</v>
      </c>
      <c r="N78" s="151">
        <f t="shared" ref="N78:Y78" si="53">N8+N29+N42</f>
        <v>611</v>
      </c>
      <c r="O78" s="151">
        <f t="shared" si="53"/>
        <v>1</v>
      </c>
      <c r="P78" s="82">
        <f t="shared" si="53"/>
        <v>840</v>
      </c>
      <c r="Q78" s="82">
        <f t="shared" si="53"/>
        <v>24</v>
      </c>
      <c r="R78" s="82">
        <f t="shared" si="53"/>
        <v>585</v>
      </c>
      <c r="S78" s="151">
        <f t="shared" si="53"/>
        <v>27</v>
      </c>
      <c r="T78" s="82">
        <f t="shared" si="53"/>
        <v>585</v>
      </c>
      <c r="U78" s="82">
        <f t="shared" si="53"/>
        <v>27</v>
      </c>
      <c r="V78" s="82">
        <f t="shared" si="53"/>
        <v>446</v>
      </c>
      <c r="W78" s="82">
        <f t="shared" si="53"/>
        <v>22</v>
      </c>
      <c r="X78" s="82">
        <f>X8+X29+X42+X75</f>
        <v>388</v>
      </c>
      <c r="Y78" s="82">
        <f t="shared" si="53"/>
        <v>44</v>
      </c>
      <c r="Z78" s="179">
        <f t="shared" ref="Z78:Z84" si="54">SUM(N78:Y78)</f>
        <v>3600</v>
      </c>
      <c r="AA78" s="92"/>
      <c r="AB78" s="93"/>
      <c r="AC78" s="94"/>
      <c r="AD78" s="94"/>
      <c r="AE78" s="95"/>
    </row>
    <row r="79" spans="1:31" ht="19.5" customHeight="1" x14ac:dyDescent="0.25">
      <c r="A79" s="357" t="s">
        <v>212</v>
      </c>
      <c r="B79" s="358"/>
      <c r="C79" s="252"/>
      <c r="D79" s="252"/>
      <c r="E79" s="253"/>
      <c r="F79" s="253"/>
      <c r="G79" s="253"/>
      <c r="H79" s="253"/>
      <c r="I79" s="253"/>
      <c r="J79" s="253"/>
      <c r="K79" s="253">
        <v>828</v>
      </c>
      <c r="L79" s="253"/>
      <c r="M79" s="254"/>
      <c r="N79" s="255">
        <f t="shared" ref="N79:Y79" si="55">N46+N47+N54+N55+N59+N60+N66+N67+N71+N72</f>
        <v>0</v>
      </c>
      <c r="O79" s="255">
        <f t="shared" si="55"/>
        <v>0</v>
      </c>
      <c r="P79" s="255">
        <f t="shared" si="55"/>
        <v>0</v>
      </c>
      <c r="Q79" s="255">
        <f t="shared" si="55"/>
        <v>0</v>
      </c>
      <c r="R79" s="255">
        <f t="shared" si="55"/>
        <v>0</v>
      </c>
      <c r="S79" s="255">
        <f t="shared" si="55"/>
        <v>0</v>
      </c>
      <c r="T79" s="256">
        <f t="shared" si="55"/>
        <v>252</v>
      </c>
      <c r="U79" s="256">
        <f t="shared" si="55"/>
        <v>0</v>
      </c>
      <c r="V79" s="256">
        <f t="shared" si="55"/>
        <v>144</v>
      </c>
      <c r="W79" s="256">
        <f t="shared" si="55"/>
        <v>0</v>
      </c>
      <c r="X79" s="256">
        <f t="shared" si="55"/>
        <v>432</v>
      </c>
      <c r="Y79" s="256">
        <f t="shared" si="55"/>
        <v>0</v>
      </c>
      <c r="Z79" s="179">
        <f t="shared" si="54"/>
        <v>828</v>
      </c>
      <c r="AA79" s="92"/>
      <c r="AB79" s="93"/>
      <c r="AC79" s="94"/>
      <c r="AD79" s="94"/>
      <c r="AE79" s="95"/>
    </row>
    <row r="80" spans="1:31" ht="19.5" customHeight="1" x14ac:dyDescent="0.25">
      <c r="A80" s="361" t="s">
        <v>226</v>
      </c>
      <c r="B80" s="362"/>
      <c r="C80" s="245"/>
      <c r="D80" s="245"/>
      <c r="E80" s="246">
        <f>E78+K79</f>
        <v>4428</v>
      </c>
      <c r="F80" s="246"/>
      <c r="G80" s="246"/>
      <c r="H80" s="246"/>
      <c r="I80" s="246"/>
      <c r="J80" s="246"/>
      <c r="K80" s="246"/>
      <c r="L80" s="246"/>
      <c r="M80" s="247"/>
      <c r="N80" s="248"/>
      <c r="O80" s="249"/>
      <c r="P80" s="248"/>
      <c r="Q80" s="249"/>
      <c r="R80" s="248"/>
      <c r="S80" s="249"/>
      <c r="T80" s="250"/>
      <c r="U80" s="251"/>
      <c r="V80" s="250"/>
      <c r="W80" s="251"/>
      <c r="X80" s="250"/>
      <c r="Y80" s="251"/>
      <c r="Z80" s="179"/>
      <c r="AA80" s="92"/>
      <c r="AB80" s="93"/>
      <c r="AC80" s="94"/>
      <c r="AD80" s="94"/>
      <c r="AE80" s="95"/>
    </row>
    <row r="81" spans="1:31" ht="13.5" customHeight="1" x14ac:dyDescent="0.25">
      <c r="A81" s="359" t="s">
        <v>214</v>
      </c>
      <c r="B81" s="360"/>
      <c r="C81" s="96"/>
      <c r="D81" s="96"/>
      <c r="E81" s="97"/>
      <c r="F81" s="97"/>
      <c r="G81" s="97"/>
      <c r="H81" s="97"/>
      <c r="I81" s="97"/>
      <c r="J81" s="97"/>
      <c r="K81" s="97"/>
      <c r="L81" s="97"/>
      <c r="M81" s="98"/>
      <c r="N81" s="353">
        <f>N78+O78</f>
        <v>612</v>
      </c>
      <c r="O81" s="354"/>
      <c r="P81" s="353">
        <f t="shared" ref="P81" si="56">P78+Q78</f>
        <v>864</v>
      </c>
      <c r="Q81" s="354"/>
      <c r="R81" s="353">
        <f>R78+S78+R79+S79</f>
        <v>612</v>
      </c>
      <c r="S81" s="354"/>
      <c r="T81" s="353">
        <f t="shared" ref="T81" si="57">T78+U78+T79+U79</f>
        <v>864</v>
      </c>
      <c r="U81" s="354"/>
      <c r="V81" s="353">
        <f t="shared" ref="V81" si="58">V78+W78+V79+W79</f>
        <v>612</v>
      </c>
      <c r="W81" s="354"/>
      <c r="X81" s="353">
        <f>X78+Y78+X79+Y79</f>
        <v>864</v>
      </c>
      <c r="Y81" s="354"/>
      <c r="Z81" s="226">
        <f>SUM(N81:Y81)</f>
        <v>4428</v>
      </c>
      <c r="AA81" s="92"/>
      <c r="AB81" s="93"/>
      <c r="AC81" s="94"/>
      <c r="AD81" s="94"/>
      <c r="AE81" s="95"/>
    </row>
    <row r="82" spans="1:31" ht="15" customHeight="1" x14ac:dyDescent="0.25">
      <c r="A82" s="339"/>
      <c r="B82" s="340"/>
      <c r="C82" s="340"/>
      <c r="D82" s="340"/>
      <c r="E82" s="341"/>
      <c r="F82" s="99"/>
      <c r="G82" s="99"/>
      <c r="H82" s="342"/>
      <c r="I82" s="336" t="s">
        <v>78</v>
      </c>
      <c r="J82" s="344"/>
      <c r="K82" s="344"/>
      <c r="L82" s="344"/>
      <c r="M82" s="344"/>
      <c r="N82" s="167">
        <f>N28+N27+N26+N25+N23+N22+N20+N19+N18+N16+N15+N14+N13+N12+N11+N10</f>
        <v>611</v>
      </c>
      <c r="O82" s="227">
        <f>O28</f>
        <v>1</v>
      </c>
      <c r="P82" s="167">
        <f>P33+P28+P27+P26+P25+P23+P22+P20+P19+P18+P16+P15+P14+P13+P12+P11+P10</f>
        <v>840</v>
      </c>
      <c r="Q82" s="227">
        <f>Q33+Q28</f>
        <v>24</v>
      </c>
      <c r="R82" s="167">
        <f>R53+R45+R44+R39+R38+R37+R36+R35+R33+R32+R30+R22+R17</f>
        <v>585</v>
      </c>
      <c r="S82" s="169">
        <f>S31+S33+S34+S35+S44+S30+S32+S37+S50+S51+S58+S63+S22+S25+S36+S39+S45+S23+S41+S48+S61+S52+S53+S56+S64+S38+S21+S19+S18+S17+S16+S24+S26+S15+S14+S13+S12+S11+S10+S9+S20-S74+S70+S65+S68+S40+S28+S73</f>
        <v>27</v>
      </c>
      <c r="T82" s="167">
        <v>585</v>
      </c>
      <c r="U82" s="167">
        <f>U64+U53+U52+U51+U50+U45+U44</f>
        <v>27</v>
      </c>
      <c r="V82" s="167">
        <v>446</v>
      </c>
      <c r="W82" s="167">
        <f>W64+W63+W58+W52+W51+W50+W40+W34</f>
        <v>22</v>
      </c>
      <c r="X82" s="167">
        <v>388</v>
      </c>
      <c r="Y82" s="228">
        <f>Y31+Y33+Y34+Y35+Y44+Y30+Y32+Y37+Y50+Y51+Y58+Y63+Y22+Y25+Y36+Y39+Y45+Y23+Y41+Y48+Y61+Y52+Y53+Y56+Y64+Y38+Y21+Y19+Y18+Y17+Y16+Y24+Y26+Y15+Y14+Y13+Y12+Y11+Y10+Y9+Y20-Y74+Y70+Y65+Y68+Y40+Y28+Y73</f>
        <v>44</v>
      </c>
      <c r="Z82" s="179">
        <f>N82+O82+P82+Q82+R82+S82+T82+U82+V82+W82+X82+Y82</f>
        <v>3600</v>
      </c>
      <c r="AA82" s="94"/>
      <c r="AB82" s="94"/>
      <c r="AC82" s="94"/>
      <c r="AD82" s="94"/>
      <c r="AE82" s="95"/>
    </row>
    <row r="83" spans="1:31" ht="12" customHeight="1" x14ac:dyDescent="0.25">
      <c r="A83" s="345" t="s">
        <v>122</v>
      </c>
      <c r="B83" s="346"/>
      <c r="C83" s="346"/>
      <c r="D83" s="346"/>
      <c r="E83" s="347"/>
      <c r="F83" s="101"/>
      <c r="G83" s="101"/>
      <c r="H83" s="342"/>
      <c r="I83" s="336" t="s">
        <v>22</v>
      </c>
      <c r="J83" s="344"/>
      <c r="K83" s="344"/>
      <c r="L83" s="344"/>
      <c r="M83" s="344"/>
      <c r="N83" s="102"/>
      <c r="O83" s="103"/>
      <c r="P83" s="102"/>
      <c r="Q83" s="103"/>
      <c r="R83" s="163">
        <v>0</v>
      </c>
      <c r="S83" s="164">
        <f>S46+S54+S59</f>
        <v>0</v>
      </c>
      <c r="T83" s="167">
        <f>T46+T54+T59+T71</f>
        <v>108</v>
      </c>
      <c r="U83" s="170">
        <f>U46+U54+U59+U71</f>
        <v>0</v>
      </c>
      <c r="V83" s="167">
        <f>V46+V54+V59+V71</f>
        <v>36</v>
      </c>
      <c r="W83" s="170">
        <f>W46+W54+W59+W71</f>
        <v>0</v>
      </c>
      <c r="X83" s="167">
        <f>X46+X54+X59+X71+X66</f>
        <v>180</v>
      </c>
      <c r="Y83" s="172">
        <f>Y46+Y54+Y59+Y71</f>
        <v>0</v>
      </c>
      <c r="Z83" s="229">
        <f t="shared" si="54"/>
        <v>324</v>
      </c>
      <c r="AA83" s="95"/>
      <c r="AB83" s="95"/>
      <c r="AC83" s="95"/>
      <c r="AD83" s="95"/>
      <c r="AE83" s="95"/>
    </row>
    <row r="84" spans="1:31" ht="12" customHeight="1" x14ac:dyDescent="0.25">
      <c r="A84" s="348" t="s">
        <v>215</v>
      </c>
      <c r="B84" s="349"/>
      <c r="C84" s="349"/>
      <c r="D84" s="349"/>
      <c r="E84" s="350"/>
      <c r="F84" s="101"/>
      <c r="G84" s="101"/>
      <c r="H84" s="342"/>
      <c r="I84" s="351" t="s">
        <v>117</v>
      </c>
      <c r="J84" s="352"/>
      <c r="K84" s="352"/>
      <c r="L84" s="352"/>
      <c r="M84" s="352"/>
      <c r="N84" s="104"/>
      <c r="O84" s="105"/>
      <c r="P84" s="104"/>
      <c r="Q84" s="105"/>
      <c r="R84" s="165">
        <f>R55+R67+R72</f>
        <v>0</v>
      </c>
      <c r="S84" s="166">
        <v>0</v>
      </c>
      <c r="T84" s="168">
        <f>T55+T67+T72+T47</f>
        <v>144</v>
      </c>
      <c r="U84" s="171">
        <f>U55+U67+U72+U47</f>
        <v>0</v>
      </c>
      <c r="V84" s="168">
        <f>V55+V67+V72+V47</f>
        <v>108</v>
      </c>
      <c r="W84" s="171">
        <f>W55+W67+W72+W47</f>
        <v>0</v>
      </c>
      <c r="X84" s="168">
        <f>X55+X67+X72+X47+X60</f>
        <v>252</v>
      </c>
      <c r="Y84" s="173">
        <f>Y55+Y67+Y72+Y47</f>
        <v>0</v>
      </c>
      <c r="Z84" s="229">
        <f t="shared" si="54"/>
        <v>504</v>
      </c>
      <c r="AA84" s="95"/>
      <c r="AB84" s="282"/>
      <c r="AC84" s="95"/>
      <c r="AD84" s="95"/>
      <c r="AE84" s="95"/>
    </row>
    <row r="85" spans="1:31" ht="12.75" customHeight="1" x14ac:dyDescent="0.25">
      <c r="A85" s="348"/>
      <c r="B85" s="349"/>
      <c r="C85" s="349"/>
      <c r="D85" s="349"/>
      <c r="E85" s="350"/>
      <c r="F85" s="106"/>
      <c r="G85" s="106"/>
      <c r="H85" s="342"/>
      <c r="I85" s="336" t="s">
        <v>23</v>
      </c>
      <c r="J85" s="344"/>
      <c r="K85" s="344"/>
      <c r="L85" s="344"/>
      <c r="M85" s="344"/>
      <c r="N85" s="167">
        <v>0</v>
      </c>
      <c r="O85" s="169"/>
      <c r="P85" s="167">
        <v>4</v>
      </c>
      <c r="Q85" s="169"/>
      <c r="R85" s="167">
        <v>1</v>
      </c>
      <c r="S85" s="169"/>
      <c r="T85" s="167">
        <v>5</v>
      </c>
      <c r="U85" s="169"/>
      <c r="V85" s="167">
        <v>3</v>
      </c>
      <c r="W85" s="169"/>
      <c r="X85" s="167">
        <v>7</v>
      </c>
      <c r="Y85" s="228"/>
    </row>
    <row r="86" spans="1:31" x14ac:dyDescent="0.25">
      <c r="A86" s="329"/>
      <c r="B86" s="330"/>
      <c r="C86" s="330"/>
      <c r="D86" s="330"/>
      <c r="E86" s="331"/>
      <c r="F86" s="107"/>
      <c r="G86" s="107"/>
      <c r="H86" s="342"/>
      <c r="I86" s="335" t="s">
        <v>25</v>
      </c>
      <c r="J86" s="335"/>
      <c r="K86" s="335"/>
      <c r="L86" s="335"/>
      <c r="M86" s="336"/>
      <c r="N86" s="100"/>
      <c r="O86" s="169"/>
      <c r="P86" s="167">
        <v>10</v>
      </c>
      <c r="Q86" s="169"/>
      <c r="R86" s="167">
        <v>8</v>
      </c>
      <c r="S86" s="169"/>
      <c r="T86" s="167">
        <v>4</v>
      </c>
      <c r="U86" s="169"/>
      <c r="V86" s="167">
        <v>3</v>
      </c>
      <c r="W86" s="169"/>
      <c r="X86" s="167">
        <v>6</v>
      </c>
      <c r="Y86" s="228"/>
    </row>
    <row r="87" spans="1:31" ht="15.75" customHeight="1" thickBot="1" x14ac:dyDescent="0.3">
      <c r="A87" s="332"/>
      <c r="B87" s="333"/>
      <c r="C87" s="333"/>
      <c r="D87" s="333"/>
      <c r="E87" s="334"/>
      <c r="F87" s="108"/>
      <c r="G87" s="108"/>
      <c r="H87" s="343"/>
      <c r="I87" s="337" t="s">
        <v>24</v>
      </c>
      <c r="J87" s="337"/>
      <c r="K87" s="337"/>
      <c r="L87" s="337"/>
      <c r="M87" s="338"/>
      <c r="N87" s="180">
        <v>1</v>
      </c>
      <c r="O87" s="234"/>
      <c r="P87" s="180">
        <v>0</v>
      </c>
      <c r="Q87" s="234"/>
      <c r="R87" s="180">
        <v>0</v>
      </c>
      <c r="S87" s="234"/>
      <c r="T87" s="180">
        <v>0</v>
      </c>
      <c r="U87" s="234"/>
      <c r="V87" s="180">
        <v>0</v>
      </c>
      <c r="W87" s="234"/>
      <c r="X87" s="180">
        <v>0</v>
      </c>
      <c r="Y87" s="235"/>
    </row>
    <row r="88" spans="1:31" s="11" customFormat="1" ht="4.5" customHeight="1" x14ac:dyDescent="0.3">
      <c r="A88" s="174"/>
      <c r="B88" s="175"/>
      <c r="C88" s="175"/>
      <c r="D88" s="175"/>
      <c r="E88" s="175"/>
      <c r="F88" s="175"/>
      <c r="G88" s="175"/>
      <c r="H88" s="175"/>
      <c r="I88" s="174"/>
      <c r="J88" s="174"/>
      <c r="K88" s="174"/>
      <c r="L88" s="174"/>
      <c r="M88" s="174"/>
      <c r="N88" s="174"/>
      <c r="O88" s="174"/>
      <c r="P88" s="174"/>
      <c r="Q88" s="174"/>
      <c r="R88" s="176"/>
      <c r="S88" s="176"/>
      <c r="T88" s="176"/>
      <c r="U88" s="176"/>
      <c r="V88" s="176"/>
      <c r="W88" s="176"/>
      <c r="X88" s="176"/>
      <c r="Y88" s="176"/>
    </row>
    <row r="89" spans="1:31" s="11" customFormat="1" ht="12" customHeight="1" x14ac:dyDescent="0.25">
      <c r="A89" s="174" t="s">
        <v>176</v>
      </c>
      <c r="B89" s="177"/>
      <c r="C89" s="178"/>
      <c r="D89" s="178"/>
      <c r="E89" s="178"/>
      <c r="F89" s="178"/>
      <c r="G89" s="178"/>
      <c r="H89" s="178"/>
      <c r="I89" s="178"/>
      <c r="J89" s="178"/>
      <c r="K89" s="178"/>
      <c r="L89" s="178"/>
      <c r="M89" s="178"/>
      <c r="N89" s="178"/>
      <c r="O89" s="178"/>
      <c r="P89" s="178"/>
      <c r="Q89" s="178"/>
    </row>
    <row r="90" spans="1:31" s="11" customFormat="1" ht="12" customHeight="1" x14ac:dyDescent="0.25">
      <c r="A90" s="174" t="s">
        <v>176</v>
      </c>
      <c r="B90" s="177"/>
      <c r="C90" s="178"/>
      <c r="D90" s="178"/>
      <c r="E90" s="178"/>
      <c r="F90" s="178"/>
      <c r="G90" s="178"/>
      <c r="H90" s="178"/>
      <c r="I90" s="178"/>
      <c r="J90" s="178"/>
      <c r="K90" s="178"/>
      <c r="L90" s="178"/>
      <c r="M90" s="178"/>
      <c r="N90" s="178"/>
      <c r="O90" s="178"/>
      <c r="P90" s="178"/>
      <c r="Q90" s="178"/>
    </row>
    <row r="91" spans="1:31" s="174" customFormat="1" ht="13.5" customHeight="1" x14ac:dyDescent="0.25">
      <c r="A91" s="174" t="s">
        <v>199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</row>
    <row r="92" spans="1:31" s="11" customFormat="1" x14ac:dyDescent="0.25">
      <c r="A92" s="174" t="s">
        <v>200</v>
      </c>
    </row>
    <row r="93" spans="1:31" s="11" customFormat="1" ht="10.5" customHeight="1" x14ac:dyDescent="0.25">
      <c r="A93" s="174" t="s">
        <v>201</v>
      </c>
    </row>
  </sheetData>
  <mergeCells count="48">
    <mergeCell ref="A78:B78"/>
    <mergeCell ref="N81:O81"/>
    <mergeCell ref="A24:B24"/>
    <mergeCell ref="A79:B79"/>
    <mergeCell ref="A81:B81"/>
    <mergeCell ref="A80:B80"/>
    <mergeCell ref="X81:Y81"/>
    <mergeCell ref="P81:Q81"/>
    <mergeCell ref="R81:S81"/>
    <mergeCell ref="T81:U81"/>
    <mergeCell ref="V81:W81"/>
    <mergeCell ref="A86:E87"/>
    <mergeCell ref="I86:M86"/>
    <mergeCell ref="I87:M87"/>
    <mergeCell ref="A82:E82"/>
    <mergeCell ref="H82:H87"/>
    <mergeCell ref="I82:M82"/>
    <mergeCell ref="A83:E83"/>
    <mergeCell ref="I83:M83"/>
    <mergeCell ref="A84:E84"/>
    <mergeCell ref="I84:M84"/>
    <mergeCell ref="A85:E85"/>
    <mergeCell ref="I85:M85"/>
    <mergeCell ref="F3:M3"/>
    <mergeCell ref="F4:F6"/>
    <mergeCell ref="G4:G6"/>
    <mergeCell ref="H4:M4"/>
    <mergeCell ref="H5:H6"/>
    <mergeCell ref="I5:J5"/>
    <mergeCell ref="K5:K6"/>
    <mergeCell ref="L5:L6"/>
    <mergeCell ref="M5:M6"/>
    <mergeCell ref="A9:B9"/>
    <mergeCell ref="N2:Y2"/>
    <mergeCell ref="N3:Q3"/>
    <mergeCell ref="R3:U3"/>
    <mergeCell ref="V3:Y3"/>
    <mergeCell ref="N4:O5"/>
    <mergeCell ref="P4:Q5"/>
    <mergeCell ref="R4:S5"/>
    <mergeCell ref="T4:U5"/>
    <mergeCell ref="V4:W5"/>
    <mergeCell ref="X4:Y5"/>
    <mergeCell ref="A2:A6"/>
    <mergeCell ref="B2:B6"/>
    <mergeCell ref="C2:D5"/>
    <mergeCell ref="E2:M2"/>
    <mergeCell ref="E3:E6"/>
  </mergeCells>
  <pageMargins left="0.31496062992125984" right="0.11811023622047245" top="0.35433070866141736" bottom="0.35433070866141736" header="0" footer="0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5"/>
  <sheetViews>
    <sheetView workbookViewId="0">
      <selection activeCell="S22" sqref="S22"/>
    </sheetView>
  </sheetViews>
  <sheetFormatPr defaultRowHeight="15" x14ac:dyDescent="0.25"/>
  <cols>
    <col min="1" max="1" width="6.7109375" customWidth="1"/>
    <col min="2" max="2" width="75.7109375" customWidth="1"/>
    <col min="257" max="257" width="6.7109375" customWidth="1"/>
    <col min="258" max="258" width="75.7109375" customWidth="1"/>
    <col min="513" max="513" width="6.7109375" customWidth="1"/>
    <col min="514" max="514" width="75.7109375" customWidth="1"/>
    <col min="769" max="769" width="6.7109375" customWidth="1"/>
    <col min="770" max="770" width="75.7109375" customWidth="1"/>
    <col min="1025" max="1025" width="6.7109375" customWidth="1"/>
    <col min="1026" max="1026" width="75.7109375" customWidth="1"/>
    <col min="1281" max="1281" width="6.7109375" customWidth="1"/>
    <col min="1282" max="1282" width="75.7109375" customWidth="1"/>
    <col min="1537" max="1537" width="6.7109375" customWidth="1"/>
    <col min="1538" max="1538" width="75.7109375" customWidth="1"/>
    <col min="1793" max="1793" width="6.7109375" customWidth="1"/>
    <col min="1794" max="1794" width="75.7109375" customWidth="1"/>
    <col min="2049" max="2049" width="6.7109375" customWidth="1"/>
    <col min="2050" max="2050" width="75.7109375" customWidth="1"/>
    <col min="2305" max="2305" width="6.7109375" customWidth="1"/>
    <col min="2306" max="2306" width="75.7109375" customWidth="1"/>
    <col min="2561" max="2561" width="6.7109375" customWidth="1"/>
    <col min="2562" max="2562" width="75.7109375" customWidth="1"/>
    <col min="2817" max="2817" width="6.7109375" customWidth="1"/>
    <col min="2818" max="2818" width="75.7109375" customWidth="1"/>
    <col min="3073" max="3073" width="6.7109375" customWidth="1"/>
    <col min="3074" max="3074" width="75.7109375" customWidth="1"/>
    <col min="3329" max="3329" width="6.7109375" customWidth="1"/>
    <col min="3330" max="3330" width="75.7109375" customWidth="1"/>
    <col min="3585" max="3585" width="6.7109375" customWidth="1"/>
    <col min="3586" max="3586" width="75.7109375" customWidth="1"/>
    <col min="3841" max="3841" width="6.7109375" customWidth="1"/>
    <col min="3842" max="3842" width="75.7109375" customWidth="1"/>
    <col min="4097" max="4097" width="6.7109375" customWidth="1"/>
    <col min="4098" max="4098" width="75.7109375" customWidth="1"/>
    <col min="4353" max="4353" width="6.7109375" customWidth="1"/>
    <col min="4354" max="4354" width="75.7109375" customWidth="1"/>
    <col min="4609" max="4609" width="6.7109375" customWidth="1"/>
    <col min="4610" max="4610" width="75.7109375" customWidth="1"/>
    <col min="4865" max="4865" width="6.7109375" customWidth="1"/>
    <col min="4866" max="4866" width="75.7109375" customWidth="1"/>
    <col min="5121" max="5121" width="6.7109375" customWidth="1"/>
    <col min="5122" max="5122" width="75.7109375" customWidth="1"/>
    <col min="5377" max="5377" width="6.7109375" customWidth="1"/>
    <col min="5378" max="5378" width="75.7109375" customWidth="1"/>
    <col min="5633" max="5633" width="6.7109375" customWidth="1"/>
    <col min="5634" max="5634" width="75.7109375" customWidth="1"/>
    <col min="5889" max="5889" width="6.7109375" customWidth="1"/>
    <col min="5890" max="5890" width="75.7109375" customWidth="1"/>
    <col min="6145" max="6145" width="6.7109375" customWidth="1"/>
    <col min="6146" max="6146" width="75.7109375" customWidth="1"/>
    <col min="6401" max="6401" width="6.7109375" customWidth="1"/>
    <col min="6402" max="6402" width="75.7109375" customWidth="1"/>
    <col min="6657" max="6657" width="6.7109375" customWidth="1"/>
    <col min="6658" max="6658" width="75.7109375" customWidth="1"/>
    <col min="6913" max="6913" width="6.7109375" customWidth="1"/>
    <col min="6914" max="6914" width="75.7109375" customWidth="1"/>
    <col min="7169" max="7169" width="6.7109375" customWidth="1"/>
    <col min="7170" max="7170" width="75.7109375" customWidth="1"/>
    <col min="7425" max="7425" width="6.7109375" customWidth="1"/>
    <col min="7426" max="7426" width="75.7109375" customWidth="1"/>
    <col min="7681" max="7681" width="6.7109375" customWidth="1"/>
    <col min="7682" max="7682" width="75.7109375" customWidth="1"/>
    <col min="7937" max="7937" width="6.7109375" customWidth="1"/>
    <col min="7938" max="7938" width="75.7109375" customWidth="1"/>
    <col min="8193" max="8193" width="6.7109375" customWidth="1"/>
    <col min="8194" max="8194" width="75.7109375" customWidth="1"/>
    <col min="8449" max="8449" width="6.7109375" customWidth="1"/>
    <col min="8450" max="8450" width="75.7109375" customWidth="1"/>
    <col min="8705" max="8705" width="6.7109375" customWidth="1"/>
    <col min="8706" max="8706" width="75.7109375" customWidth="1"/>
    <col min="8961" max="8961" width="6.7109375" customWidth="1"/>
    <col min="8962" max="8962" width="75.7109375" customWidth="1"/>
    <col min="9217" max="9217" width="6.7109375" customWidth="1"/>
    <col min="9218" max="9218" width="75.7109375" customWidth="1"/>
    <col min="9473" max="9473" width="6.7109375" customWidth="1"/>
    <col min="9474" max="9474" width="75.7109375" customWidth="1"/>
    <col min="9729" max="9729" width="6.7109375" customWidth="1"/>
    <col min="9730" max="9730" width="75.7109375" customWidth="1"/>
    <col min="9985" max="9985" width="6.7109375" customWidth="1"/>
    <col min="9986" max="9986" width="75.7109375" customWidth="1"/>
    <col min="10241" max="10241" width="6.7109375" customWidth="1"/>
    <col min="10242" max="10242" width="75.7109375" customWidth="1"/>
    <col min="10497" max="10497" width="6.7109375" customWidth="1"/>
    <col min="10498" max="10498" width="75.7109375" customWidth="1"/>
    <col min="10753" max="10753" width="6.7109375" customWidth="1"/>
    <col min="10754" max="10754" width="75.7109375" customWidth="1"/>
    <col min="11009" max="11009" width="6.7109375" customWidth="1"/>
    <col min="11010" max="11010" width="75.7109375" customWidth="1"/>
    <col min="11265" max="11265" width="6.7109375" customWidth="1"/>
    <col min="11266" max="11266" width="75.7109375" customWidth="1"/>
    <col min="11521" max="11521" width="6.7109375" customWidth="1"/>
    <col min="11522" max="11522" width="75.7109375" customWidth="1"/>
    <col min="11777" max="11777" width="6.7109375" customWidth="1"/>
    <col min="11778" max="11778" width="75.7109375" customWidth="1"/>
    <col min="12033" max="12033" width="6.7109375" customWidth="1"/>
    <col min="12034" max="12034" width="75.7109375" customWidth="1"/>
    <col min="12289" max="12289" width="6.7109375" customWidth="1"/>
    <col min="12290" max="12290" width="75.7109375" customWidth="1"/>
    <col min="12545" max="12545" width="6.7109375" customWidth="1"/>
    <col min="12546" max="12546" width="75.7109375" customWidth="1"/>
    <col min="12801" max="12801" width="6.7109375" customWidth="1"/>
    <col min="12802" max="12802" width="75.7109375" customWidth="1"/>
    <col min="13057" max="13057" width="6.7109375" customWidth="1"/>
    <col min="13058" max="13058" width="75.7109375" customWidth="1"/>
    <col min="13313" max="13313" width="6.7109375" customWidth="1"/>
    <col min="13314" max="13314" width="75.7109375" customWidth="1"/>
    <col min="13569" max="13569" width="6.7109375" customWidth="1"/>
    <col min="13570" max="13570" width="75.7109375" customWidth="1"/>
    <col min="13825" max="13825" width="6.7109375" customWidth="1"/>
    <col min="13826" max="13826" width="75.7109375" customWidth="1"/>
    <col min="14081" max="14081" width="6.7109375" customWidth="1"/>
    <col min="14082" max="14082" width="75.7109375" customWidth="1"/>
    <col min="14337" max="14337" width="6.7109375" customWidth="1"/>
    <col min="14338" max="14338" width="75.7109375" customWidth="1"/>
    <col min="14593" max="14593" width="6.7109375" customWidth="1"/>
    <col min="14594" max="14594" width="75.7109375" customWidth="1"/>
    <col min="14849" max="14849" width="6.7109375" customWidth="1"/>
    <col min="14850" max="14850" width="75.7109375" customWidth="1"/>
    <col min="15105" max="15105" width="6.7109375" customWidth="1"/>
    <col min="15106" max="15106" width="75.7109375" customWidth="1"/>
    <col min="15361" max="15361" width="6.7109375" customWidth="1"/>
    <col min="15362" max="15362" width="75.7109375" customWidth="1"/>
    <col min="15617" max="15617" width="6.7109375" customWidth="1"/>
    <col min="15618" max="15618" width="75.7109375" customWidth="1"/>
    <col min="15873" max="15873" width="6.7109375" customWidth="1"/>
    <col min="15874" max="15874" width="75.7109375" customWidth="1"/>
    <col min="16129" max="16129" width="6.7109375" customWidth="1"/>
    <col min="16130" max="16130" width="75.7109375" customWidth="1"/>
  </cols>
  <sheetData>
    <row r="2" spans="1:13" s="27" customFormat="1" ht="18.75" x14ac:dyDescent="0.3">
      <c r="A2" s="363" t="s">
        <v>123</v>
      </c>
      <c r="B2" s="363"/>
    </row>
    <row r="3" spans="1:13" x14ac:dyDescent="0.25">
      <c r="A3" s="9"/>
      <c r="B3" s="9"/>
    </row>
    <row r="4" spans="1:13" x14ac:dyDescent="0.25">
      <c r="A4" s="9"/>
      <c r="B4" s="9"/>
    </row>
    <row r="5" spans="1:13" ht="18.75" x14ac:dyDescent="0.3">
      <c r="A5" s="28" t="s">
        <v>124</v>
      </c>
      <c r="B5" s="28" t="s">
        <v>125</v>
      </c>
      <c r="C5" s="29"/>
      <c r="D5" s="29"/>
      <c r="E5" s="29"/>
      <c r="F5" s="29"/>
      <c r="G5" s="29"/>
      <c r="H5" s="29"/>
      <c r="I5" s="29"/>
      <c r="J5" s="29"/>
      <c r="K5" s="29"/>
    </row>
    <row r="6" spans="1:13" ht="18.75" x14ac:dyDescent="0.3">
      <c r="A6" s="30"/>
      <c r="B6" s="31" t="s">
        <v>126</v>
      </c>
      <c r="C6" s="29"/>
      <c r="D6" s="29"/>
      <c r="E6" s="29"/>
      <c r="F6" s="29"/>
      <c r="G6" s="29"/>
      <c r="H6" s="29"/>
      <c r="I6" s="29"/>
      <c r="J6" s="29"/>
      <c r="K6" s="29"/>
    </row>
    <row r="7" spans="1:13" ht="18.75" x14ac:dyDescent="0.3">
      <c r="A7" s="32">
        <v>1</v>
      </c>
      <c r="B7" s="33" t="s">
        <v>127</v>
      </c>
      <c r="C7" s="29"/>
      <c r="D7" s="29"/>
      <c r="E7" s="29"/>
      <c r="F7" s="29"/>
      <c r="G7" s="29"/>
      <c r="H7" s="29"/>
      <c r="I7" s="29"/>
      <c r="J7" s="29"/>
      <c r="K7" s="29"/>
    </row>
    <row r="8" spans="1:13" ht="18.75" x14ac:dyDescent="0.3">
      <c r="A8" s="32">
        <v>2</v>
      </c>
      <c r="B8" s="33" t="s">
        <v>128</v>
      </c>
      <c r="C8" s="29"/>
      <c r="D8" s="29"/>
      <c r="E8" s="29"/>
      <c r="F8" s="29"/>
      <c r="G8" s="29"/>
      <c r="H8" s="29"/>
      <c r="I8" s="29"/>
      <c r="J8" s="29"/>
      <c r="K8" s="29"/>
    </row>
    <row r="9" spans="1:13" ht="18.75" x14ac:dyDescent="0.3">
      <c r="A9" s="32">
        <v>3</v>
      </c>
      <c r="B9" s="33" t="s">
        <v>129</v>
      </c>
      <c r="C9" s="29"/>
      <c r="D9" s="29"/>
      <c r="E9" s="29"/>
      <c r="F9" s="29"/>
      <c r="G9" s="29"/>
      <c r="H9" s="29"/>
      <c r="I9" s="29"/>
      <c r="J9" s="29"/>
      <c r="K9" s="29"/>
    </row>
    <row r="10" spans="1:13" ht="18.75" x14ac:dyDescent="0.3">
      <c r="A10" s="32">
        <v>4</v>
      </c>
      <c r="B10" s="34" t="s">
        <v>130</v>
      </c>
      <c r="C10" s="29"/>
      <c r="D10" s="29"/>
      <c r="E10" s="29"/>
      <c r="F10" s="29"/>
      <c r="G10" s="29"/>
      <c r="H10" s="29"/>
      <c r="I10" s="29"/>
      <c r="J10" s="29"/>
      <c r="K10" s="29"/>
    </row>
    <row r="11" spans="1:13" ht="18.75" x14ac:dyDescent="0.3">
      <c r="A11" s="32">
        <v>5</v>
      </c>
      <c r="B11" s="33" t="s">
        <v>131</v>
      </c>
      <c r="C11" s="29"/>
      <c r="D11" s="29"/>
      <c r="E11" s="29"/>
      <c r="F11" s="29"/>
      <c r="G11" s="29"/>
      <c r="H11" s="29"/>
      <c r="I11" s="29"/>
      <c r="J11" s="29"/>
      <c r="K11" s="29"/>
      <c r="M11" s="35"/>
    </row>
    <row r="12" spans="1:13" ht="18.75" x14ac:dyDescent="0.3">
      <c r="A12" s="32">
        <v>6</v>
      </c>
      <c r="B12" s="33" t="s">
        <v>132</v>
      </c>
      <c r="C12" s="29"/>
      <c r="D12" s="29"/>
      <c r="E12" s="29"/>
      <c r="F12" s="29"/>
      <c r="G12" s="29"/>
      <c r="H12" s="29"/>
      <c r="I12" s="29"/>
      <c r="J12" s="29"/>
      <c r="K12" s="29"/>
      <c r="M12" s="35"/>
    </row>
    <row r="13" spans="1:13" ht="18.75" x14ac:dyDescent="0.3">
      <c r="A13" s="32">
        <v>7</v>
      </c>
      <c r="B13" s="33" t="s">
        <v>133</v>
      </c>
      <c r="C13" s="29"/>
      <c r="D13" s="29"/>
      <c r="E13" s="29"/>
      <c r="F13" s="29"/>
      <c r="G13" s="29"/>
      <c r="H13" s="29"/>
      <c r="I13" s="29"/>
      <c r="J13" s="29"/>
      <c r="K13" s="29"/>
      <c r="M13" s="36"/>
    </row>
    <row r="14" spans="1:13" ht="18.75" x14ac:dyDescent="0.3">
      <c r="A14" s="32">
        <v>8</v>
      </c>
      <c r="B14" s="33" t="s">
        <v>134</v>
      </c>
      <c r="C14" s="29"/>
      <c r="D14" s="29"/>
      <c r="E14" s="29"/>
      <c r="F14" s="29"/>
      <c r="G14" s="29"/>
      <c r="H14" s="29"/>
      <c r="I14" s="29"/>
      <c r="J14" s="29"/>
      <c r="K14" s="29"/>
      <c r="M14" s="36"/>
    </row>
    <row r="15" spans="1:13" ht="18.75" x14ac:dyDescent="0.3">
      <c r="A15" s="32">
        <v>9</v>
      </c>
      <c r="B15" s="33" t="s">
        <v>135</v>
      </c>
      <c r="C15" s="29"/>
      <c r="D15" s="29"/>
      <c r="E15" s="29"/>
      <c r="F15" s="29"/>
      <c r="G15" s="29"/>
      <c r="H15" s="29"/>
      <c r="I15" s="29"/>
      <c r="J15" s="29"/>
      <c r="K15" s="29"/>
      <c r="M15" s="36"/>
    </row>
    <row r="16" spans="1:13" ht="18.75" x14ac:dyDescent="0.3">
      <c r="A16" s="32"/>
      <c r="B16" s="31" t="s">
        <v>136</v>
      </c>
      <c r="C16" s="29"/>
      <c r="D16" s="29"/>
      <c r="E16" s="29"/>
      <c r="F16" s="29"/>
      <c r="G16" s="29"/>
      <c r="H16" s="29"/>
      <c r="I16" s="29"/>
      <c r="J16" s="29"/>
      <c r="K16" s="29"/>
      <c r="M16" s="36"/>
    </row>
    <row r="17" spans="1:13" ht="37.5" x14ac:dyDescent="0.3">
      <c r="A17" s="32">
        <v>1</v>
      </c>
      <c r="B17" s="37" t="s">
        <v>137</v>
      </c>
      <c r="C17" s="29"/>
      <c r="D17" s="29"/>
      <c r="E17" s="29"/>
      <c r="F17" s="29"/>
      <c r="G17" s="29"/>
      <c r="H17" s="29"/>
      <c r="I17" s="29"/>
      <c r="J17" s="29"/>
      <c r="K17" s="29"/>
      <c r="M17" s="35"/>
    </row>
    <row r="18" spans="1:13" ht="18.75" x14ac:dyDescent="0.3">
      <c r="A18" s="38">
        <v>2</v>
      </c>
      <c r="B18" s="33" t="s">
        <v>138</v>
      </c>
      <c r="C18" s="29"/>
      <c r="D18" s="29"/>
      <c r="E18" s="29"/>
      <c r="F18" s="29"/>
      <c r="G18" s="29"/>
      <c r="H18" s="29"/>
      <c r="I18" s="29"/>
      <c r="J18" s="29"/>
      <c r="K18" s="29"/>
      <c r="M18" s="36"/>
    </row>
    <row r="19" spans="1:13" ht="18.75" x14ac:dyDescent="0.3">
      <c r="A19" s="38"/>
      <c r="B19" s="39" t="s">
        <v>139</v>
      </c>
      <c r="C19" s="29"/>
      <c r="D19" s="29"/>
      <c r="E19" s="29"/>
      <c r="F19" s="29"/>
      <c r="G19" s="29"/>
      <c r="H19" s="29"/>
      <c r="I19" s="29"/>
      <c r="J19" s="29"/>
      <c r="K19" s="29"/>
      <c r="M19" s="36"/>
    </row>
    <row r="20" spans="1:13" ht="18.75" x14ac:dyDescent="0.3">
      <c r="A20" s="38">
        <v>1</v>
      </c>
      <c r="B20" s="33" t="s">
        <v>140</v>
      </c>
      <c r="C20" s="29"/>
      <c r="D20" s="29"/>
      <c r="E20" s="29"/>
      <c r="F20" s="29"/>
      <c r="G20" s="29"/>
      <c r="H20" s="29"/>
      <c r="I20" s="29"/>
      <c r="J20" s="29"/>
      <c r="K20" s="29"/>
      <c r="M20" s="36"/>
    </row>
    <row r="21" spans="1:13" ht="18.75" x14ac:dyDescent="0.3">
      <c r="A21" s="38"/>
      <c r="B21" s="39" t="s">
        <v>141</v>
      </c>
      <c r="C21" s="29"/>
      <c r="D21" s="29"/>
      <c r="E21" s="29"/>
      <c r="F21" s="29"/>
      <c r="G21" s="29"/>
      <c r="H21" s="29"/>
      <c r="I21" s="29"/>
      <c r="J21" s="29"/>
      <c r="K21" s="29"/>
      <c r="M21" s="36"/>
    </row>
    <row r="22" spans="1:13" ht="18.75" x14ac:dyDescent="0.3">
      <c r="A22" s="38">
        <v>1</v>
      </c>
      <c r="B22" s="40" t="s">
        <v>142</v>
      </c>
      <c r="M22" s="36"/>
    </row>
    <row r="23" spans="1:13" ht="18.75" x14ac:dyDescent="0.3">
      <c r="A23" s="38">
        <v>2</v>
      </c>
      <c r="B23" s="40" t="s">
        <v>143</v>
      </c>
      <c r="M23" s="36"/>
    </row>
    <row r="24" spans="1:13" ht="18.75" x14ac:dyDescent="0.3">
      <c r="A24" s="38"/>
      <c r="B24" s="41" t="s">
        <v>144</v>
      </c>
      <c r="M24" s="35"/>
    </row>
    <row r="25" spans="1:13" ht="18.75" x14ac:dyDescent="0.3">
      <c r="A25" s="42">
        <v>1</v>
      </c>
      <c r="B25" s="43" t="s">
        <v>145</v>
      </c>
      <c r="M25" s="36" t="s">
        <v>146</v>
      </c>
    </row>
    <row r="26" spans="1:13" ht="18.75" x14ac:dyDescent="0.3">
      <c r="A26" s="42">
        <v>2</v>
      </c>
      <c r="B26" s="43" t="s">
        <v>147</v>
      </c>
      <c r="M26" s="35"/>
    </row>
    <row r="27" spans="1:13" ht="18.75" x14ac:dyDescent="0.3">
      <c r="A27" s="42">
        <v>3</v>
      </c>
      <c r="B27" s="43" t="s">
        <v>148</v>
      </c>
      <c r="M27" s="44"/>
    </row>
    <row r="28" spans="1:13" ht="15.75" x14ac:dyDescent="0.25">
      <c r="A28" s="45"/>
      <c r="M28" s="36"/>
    </row>
    <row r="29" spans="1:13" ht="15.75" x14ac:dyDescent="0.25">
      <c r="M29" s="35"/>
    </row>
    <row r="30" spans="1:13" ht="15.75" x14ac:dyDescent="0.25">
      <c r="M30" s="35"/>
    </row>
    <row r="31" spans="1:13" ht="15.75" x14ac:dyDescent="0.25">
      <c r="M31" s="36"/>
    </row>
    <row r="32" spans="1:13" ht="15.75" x14ac:dyDescent="0.25">
      <c r="M32" s="36"/>
    </row>
    <row r="35" spans="13:13" x14ac:dyDescent="0.25">
      <c r="M35" s="44"/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Сводные данные </vt:lpstr>
      <vt:lpstr>23-24</vt:lpstr>
      <vt:lpstr>КАБ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2024-11-06T06:22:33Z</dcterms:modified>
</cp:coreProperties>
</file>