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Desktop\Прием\Прием 2026\"/>
    </mc:Choice>
  </mc:AlternateContent>
  <xr:revisionPtr revIDLastSave="0" documentId="13_ncr:1_{0DD79E14-9A51-460C-B16F-6B54DFD214C4}" xr6:coauthVersionLast="47" xr6:coauthVersionMax="47" xr10:uidLastSave="{00000000-0000-0000-0000-000000000000}"/>
  <bookViews>
    <workbookView xWindow="-120" yWindow="-120" windowWidth="24240" windowHeight="17520" tabRatio="843" firstSheet="6" activeTab="13" xr2:uid="{00000000-000D-0000-FFFF-FFFF00000000}"/>
  </bookViews>
  <sheets>
    <sheet name="ПДО (Изо и ДПИ)" sheetId="24" state="hidden" r:id="rId1"/>
    <sheet name="Муз.обр." sheetId="1" r:id="rId2"/>
    <sheet name="Дизайн" sheetId="38" r:id="rId3"/>
    <sheet name="ПДО (хореография)" sheetId="4" r:id="rId4"/>
    <sheet name="ПДО (сцен. деят.)" sheetId="3" r:id="rId5"/>
    <sheet name="Реклама" sheetId="6" r:id="rId6"/>
    <sheet name="Актерское искусство" sheetId="7" r:id="rId7"/>
    <sheet name="Изо и чер." sheetId="2" r:id="rId8"/>
    <sheet name="Графический дизайнер" sheetId="34" r:id="rId9"/>
    <sheet name="ПДО(Технич.напр. - Анимация)" sheetId="8" r:id="rId10"/>
    <sheet name="ПДО (СПД)" sheetId="41" r:id="rId11"/>
    <sheet name="Преподавание в НК" sheetId="42" r:id="rId12"/>
    <sheet name="ДО" sheetId="43" r:id="rId13"/>
    <sheet name="Тех. напр. - аним. (ком.)" sheetId="44" r:id="rId14"/>
    <sheet name="Граф дизайн (ком)" sheetId="47" r:id="rId15"/>
    <sheet name="Дизайн (ком)" sheetId="49" r:id="rId16"/>
    <sheet name="Акт (ком)" sheetId="52" r:id="rId17"/>
    <sheet name="Дошкольное образование (ком.)" sheetId="54" r:id="rId18"/>
    <sheet name="ПДО (СПД) ком" sheetId="56" r:id="rId19"/>
    <sheet name="Хореография ком" sheetId="57" r:id="rId20"/>
    <sheet name="ИЗО ком" sheetId="59" state="hidden" r:id="rId21"/>
    <sheet name="НК (ком)" sheetId="61" state="hidden" r:id="rId22"/>
    <sheet name="СЦ ком" sheetId="63" r:id="rId23"/>
  </sheets>
  <definedNames>
    <definedName name="_xlnm._FilterDatabase" localSheetId="16" hidden="1">'Акт (ком)'!#REF!</definedName>
    <definedName name="_xlnm._FilterDatabase" localSheetId="6" hidden="1">'Актерское искусство'!#REF!</definedName>
    <definedName name="_xlnm._FilterDatabase" localSheetId="14" hidden="1">'Граф дизайн (ком)'!#REF!</definedName>
    <definedName name="_xlnm._FilterDatabase" localSheetId="8" hidden="1">'Графический дизайнер'!#REF!</definedName>
    <definedName name="_xlnm._FilterDatabase" localSheetId="2" hidden="1">Дизайн!#REF!</definedName>
    <definedName name="_xlnm._FilterDatabase" localSheetId="15" hidden="1">'Дизайн (ком)'!#REF!</definedName>
    <definedName name="_xlnm._FilterDatabase" localSheetId="17" hidden="1">'Дошкольное образование (ком.)'!#REF!</definedName>
    <definedName name="_xlnm._FilterDatabase" localSheetId="7" hidden="1">'Изо и чер.'!#REF!</definedName>
    <definedName name="_xlnm._FilterDatabase" localSheetId="20" hidden="1">'ИЗО ком'!$B$2:$B$7</definedName>
    <definedName name="_xlnm._FilterDatabase" localSheetId="1" hidden="1">'Муз.обр.'!#REF!</definedName>
    <definedName name="_xlnm._FilterDatabase" localSheetId="21" hidden="1">'НК (ком)'!$B$2:$B$7</definedName>
    <definedName name="_xlnm._FilterDatabase" localSheetId="18" hidden="1">'ПДО (СПД) ком'!#REF!</definedName>
    <definedName name="_xlnm._FilterDatabase" localSheetId="4" hidden="1">'ПДО (сцен. деят.)'!#REF!</definedName>
    <definedName name="_xlnm._FilterDatabase" localSheetId="3" hidden="1">'ПДО (хореография)'!#REF!</definedName>
    <definedName name="_xlnm._FilterDatabase" localSheetId="5" hidden="1">Реклама!#REF!</definedName>
    <definedName name="_xlnm._FilterDatabase" localSheetId="22" hidden="1">'СЦ ком'!#REF!</definedName>
    <definedName name="_xlnm._FilterDatabase" localSheetId="19" hidden="1">'Хореография ком'!#REF!</definedName>
    <definedName name="А1" localSheetId="12">'Графический дизайнер'!$I$2</definedName>
    <definedName name="А1" localSheetId="10">'Графический дизайнер'!$I$2</definedName>
    <definedName name="А1" localSheetId="11">'Графический дизайнер'!$I$2</definedName>
    <definedName name="А1" localSheetId="13">'Графический дизайнер'!$I$2</definedName>
    <definedName name="А1">'Графический дизайнер'!$I$2</definedName>
    <definedName name="_xlnm.Print_Area" localSheetId="16">'Акт (ком)'!$A$1:$O$239</definedName>
    <definedName name="_xlnm.Print_Area" localSheetId="6">'Актерское искусство'!$A$1:$R$159</definedName>
    <definedName name="_xlnm.Print_Area" localSheetId="14">'Граф дизайн (ком)'!$A$1:$O$220</definedName>
    <definedName name="_xlnm.Print_Area" localSheetId="8">'Графический дизайнер'!$A$1:$O$52</definedName>
    <definedName name="_xlnm.Print_Area" localSheetId="2">Дизайн!$A$1:$O$321</definedName>
    <definedName name="_xlnm.Print_Area" localSheetId="15">'Дизайн (ком)'!$A$1:$O$239</definedName>
    <definedName name="_xlnm.Print_Area" localSheetId="12">ДО!$A$1:$O$77</definedName>
    <definedName name="_xlnm.Print_Area" localSheetId="17">'Дошкольное образование (ком.)'!$A$1:$O$239</definedName>
    <definedName name="_xlnm.Print_Area" localSheetId="7">'Изо и чер.'!$A$1:$O$225</definedName>
    <definedName name="_xlnm.Print_Area" localSheetId="20">'ИЗО ком'!$A$1:$AE$239</definedName>
    <definedName name="_xlnm.Print_Area" localSheetId="1">'Муз.обр.'!$A:$P</definedName>
    <definedName name="_xlnm.Print_Area" localSheetId="21">'НК (ком)'!$A$1:$AE$239</definedName>
    <definedName name="_xlnm.Print_Area" localSheetId="10">'ПДО (СПД)'!$A$1:$O$55</definedName>
    <definedName name="_xlnm.Print_Area" localSheetId="18">'ПДО (СПД) ком'!$A$1:$O$239</definedName>
    <definedName name="_xlnm.Print_Area" localSheetId="4">'ПДО (сцен. деят.)'!$A$1:$R$192</definedName>
    <definedName name="_xlnm.Print_Area" localSheetId="3">'ПДО (хореография)'!$A$1:$R$210</definedName>
    <definedName name="_xlnm.Print_Area" localSheetId="9">'ПДО(Технич.напр. - Анимация)'!$A$1:$R$193</definedName>
    <definedName name="_xlnm.Print_Area" localSheetId="11">'Преподавание в НК'!$A$1:$N$52</definedName>
    <definedName name="_xlnm.Print_Area" localSheetId="5">Реклама!$A$1:$R$29</definedName>
    <definedName name="_xlnm.Print_Area" localSheetId="22">'СЦ ком'!$A$1:$O$239</definedName>
    <definedName name="_xlnm.Print_Area" localSheetId="13">'Тех. напр. - аним. (ком.)'!$A$1:$O$229</definedName>
    <definedName name="_xlnm.Print_Area" localSheetId="19">'Хореография ком'!$A$1:$O$239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8" l="1"/>
  <c r="A19" i="8"/>
  <c r="A20" i="8"/>
  <c r="A21" i="8"/>
  <c r="A22" i="8"/>
  <c r="A23" i="8"/>
  <c r="A24" i="8"/>
  <c r="A25" i="8"/>
  <c r="A26" i="8"/>
  <c r="A27" i="8"/>
  <c r="A28" i="8"/>
  <c r="A29" i="8"/>
  <c r="E10" i="41" l="1"/>
  <c r="A10" i="41"/>
  <c r="E24" i="2" l="1"/>
  <c r="A24" i="2"/>
  <c r="E27" i="41" l="1"/>
  <c r="E33" i="43" l="1"/>
  <c r="E34" i="43"/>
  <c r="E36" i="43"/>
  <c r="E37" i="43"/>
  <c r="E38" i="43"/>
  <c r="E39" i="43"/>
  <c r="E40" i="43"/>
  <c r="E41" i="43"/>
  <c r="E42" i="43"/>
  <c r="E43" i="43"/>
  <c r="E44" i="43"/>
  <c r="E45" i="43"/>
  <c r="E46" i="43"/>
  <c r="E47" i="43"/>
  <c r="E48" i="43"/>
  <c r="E49" i="43"/>
  <c r="E50" i="43"/>
  <c r="E51" i="43"/>
  <c r="E52" i="43"/>
  <c r="E53" i="43"/>
  <c r="E54" i="43"/>
  <c r="E55" i="43"/>
  <c r="E56" i="43"/>
  <c r="E57" i="43"/>
  <c r="E58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76" i="43"/>
  <c r="E77" i="43"/>
  <c r="E3" i="43"/>
  <c r="E4" i="43"/>
  <c r="E5" i="43"/>
  <c r="E6" i="43"/>
  <c r="E7" i="43"/>
  <c r="E8" i="43"/>
  <c r="E9" i="43"/>
  <c r="E20" i="43"/>
  <c r="E10" i="43"/>
  <c r="E11" i="43"/>
  <c r="E12" i="43"/>
  <c r="E13" i="43"/>
  <c r="E14" i="43"/>
  <c r="E21" i="43"/>
  <c r="E15" i="43"/>
  <c r="E16" i="43"/>
  <c r="E17" i="43"/>
  <c r="E18" i="43"/>
  <c r="E19" i="43"/>
  <c r="E22" i="43"/>
  <c r="E23" i="43"/>
  <c r="E24" i="43"/>
  <c r="E25" i="43"/>
  <c r="E26" i="43"/>
  <c r="E27" i="43"/>
  <c r="E28" i="43"/>
  <c r="E29" i="43"/>
  <c r="E30" i="43"/>
  <c r="E31" i="43"/>
  <c r="E32" i="43"/>
  <c r="E35" i="43"/>
  <c r="H3" i="6"/>
  <c r="H4" i="6"/>
  <c r="H5" i="6"/>
  <c r="H6" i="6"/>
  <c r="H7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4" i="6"/>
  <c r="H25" i="6"/>
  <c r="H26" i="6"/>
  <c r="H27" i="6"/>
  <c r="H8" i="6"/>
  <c r="H9" i="6"/>
  <c r="H23" i="6"/>
  <c r="A27" i="41"/>
  <c r="E55" i="56"/>
  <c r="E56" i="56"/>
  <c r="E57" i="56"/>
  <c r="E58" i="56"/>
  <c r="E3" i="56"/>
  <c r="E59" i="56"/>
  <c r="E60" i="56"/>
  <c r="E4" i="56"/>
  <c r="E5" i="56"/>
  <c r="E6" i="56"/>
  <c r="E7" i="56"/>
  <c r="E8" i="56"/>
  <c r="E9" i="56"/>
  <c r="E10" i="56"/>
  <c r="E11" i="56"/>
  <c r="E12" i="56"/>
  <c r="E13" i="56"/>
  <c r="E14" i="56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39" i="56"/>
  <c r="E40" i="56"/>
  <c r="E41" i="56"/>
  <c r="E42" i="56"/>
  <c r="E43" i="56"/>
  <c r="E44" i="56"/>
  <c r="E45" i="56"/>
  <c r="E46" i="56"/>
  <c r="E47" i="56"/>
  <c r="E48" i="56"/>
  <c r="E49" i="56"/>
  <c r="E50" i="56"/>
  <c r="E51" i="56"/>
  <c r="E52" i="56"/>
  <c r="E53" i="56"/>
  <c r="E54" i="56"/>
  <c r="E26" i="41"/>
  <c r="A26" i="41"/>
  <c r="E24" i="41"/>
  <c r="A24" i="41"/>
  <c r="E19" i="2"/>
  <c r="E3" i="1"/>
  <c r="E3" i="34"/>
  <c r="E4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40" i="34"/>
  <c r="E41" i="34"/>
  <c r="E42" i="34"/>
  <c r="E43" i="34"/>
  <c r="E44" i="34"/>
  <c r="E45" i="34"/>
  <c r="E46" i="34"/>
  <c r="E47" i="34"/>
  <c r="E48" i="34"/>
  <c r="E49" i="34"/>
  <c r="E50" i="34"/>
  <c r="E51" i="34"/>
  <c r="E52" i="34"/>
  <c r="E5" i="34"/>
  <c r="E6" i="34"/>
  <c r="A6" i="34"/>
  <c r="E3" i="42"/>
  <c r="E3" i="41"/>
  <c r="H20" i="8"/>
  <c r="H3" i="7"/>
  <c r="H3" i="4"/>
  <c r="E3" i="38"/>
  <c r="H5" i="3"/>
  <c r="H10" i="3"/>
  <c r="H11" i="3"/>
  <c r="H12" i="3"/>
  <c r="H13" i="3"/>
  <c r="H14" i="3"/>
  <c r="H15" i="3"/>
  <c r="H16" i="3"/>
  <c r="H17" i="3"/>
  <c r="H18" i="3"/>
  <c r="H20" i="3"/>
  <c r="H21" i="3"/>
  <c r="H23" i="3"/>
  <c r="H24" i="3"/>
  <c r="H3" i="3"/>
  <c r="H22" i="3"/>
  <c r="H4" i="3"/>
  <c r="H9" i="3"/>
  <c r="H6" i="3"/>
  <c r="H7" i="3"/>
  <c r="H19" i="3"/>
  <c r="H25" i="3"/>
  <c r="H8" i="3"/>
  <c r="E3" i="2"/>
  <c r="E4" i="2"/>
  <c r="E5" i="2"/>
  <c r="E6" i="2"/>
  <c r="E7" i="2"/>
  <c r="E8" i="2"/>
  <c r="E9" i="2"/>
  <c r="E10" i="2"/>
  <c r="E11" i="2"/>
  <c r="E12" i="2"/>
  <c r="E13" i="2"/>
  <c r="E16" i="2"/>
  <c r="E17" i="2"/>
  <c r="E18" i="2"/>
  <c r="E21" i="2"/>
  <c r="E25" i="2"/>
  <c r="E20" i="2"/>
  <c r="E23" i="2"/>
  <c r="E22" i="2"/>
  <c r="E14" i="2"/>
  <c r="E26" i="2"/>
  <c r="E27" i="2"/>
  <c r="E15" i="2"/>
  <c r="H5" i="4"/>
  <c r="H6" i="4"/>
  <c r="H9" i="4"/>
  <c r="H10" i="4"/>
  <c r="H12" i="4"/>
  <c r="H13" i="4"/>
  <c r="H15" i="4"/>
  <c r="H16" i="4"/>
  <c r="H17" i="4"/>
  <c r="H18" i="4"/>
  <c r="H20" i="4"/>
  <c r="H21" i="4"/>
  <c r="H22" i="4"/>
  <c r="H23" i="4"/>
  <c r="H24" i="4"/>
  <c r="H25" i="4"/>
  <c r="H4" i="4"/>
  <c r="H14" i="4"/>
  <c r="H19" i="4"/>
  <c r="H8" i="4"/>
  <c r="H11" i="4"/>
  <c r="H7" i="4"/>
  <c r="E4" i="41"/>
  <c r="E5" i="41"/>
  <c r="E6" i="41"/>
  <c r="E8" i="41"/>
  <c r="E9" i="41"/>
  <c r="E11" i="41"/>
  <c r="E13" i="41"/>
  <c r="E14" i="41"/>
  <c r="E15" i="41"/>
  <c r="E16" i="41"/>
  <c r="E17" i="41"/>
  <c r="E18" i="41"/>
  <c r="E19" i="41"/>
  <c r="E20" i="41"/>
  <c r="E21" i="41"/>
  <c r="E22" i="41"/>
  <c r="E23" i="41"/>
  <c r="E28" i="41"/>
  <c r="E29" i="41"/>
  <c r="E25" i="41"/>
  <c r="E7" i="41"/>
  <c r="E12" i="41"/>
  <c r="A3" i="41"/>
  <c r="A12" i="41"/>
  <c r="A25" i="3"/>
  <c r="E5" i="42"/>
  <c r="E8" i="42"/>
  <c r="E9" i="42"/>
  <c r="E10" i="42"/>
  <c r="E11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E30" i="42"/>
  <c r="E31" i="42"/>
  <c r="E32" i="42"/>
  <c r="E33" i="42"/>
  <c r="E4" i="42"/>
  <c r="E34" i="42"/>
  <c r="E35" i="42"/>
  <c r="E36" i="42"/>
  <c r="E37" i="42"/>
  <c r="E38" i="42"/>
  <c r="E39" i="42"/>
  <c r="E40" i="42"/>
  <c r="E41" i="42"/>
  <c r="E43" i="42"/>
  <c r="E44" i="42"/>
  <c r="E42" i="42"/>
  <c r="E45" i="42"/>
  <c r="E46" i="42"/>
  <c r="E47" i="42"/>
  <c r="E48" i="42"/>
  <c r="E49" i="42"/>
  <c r="E50" i="42"/>
  <c r="E51" i="42"/>
  <c r="E52" i="42"/>
  <c r="E6" i="42"/>
  <c r="E7" i="42"/>
  <c r="H6" i="7"/>
  <c r="E4" i="38"/>
  <c r="E56" i="49"/>
  <c r="A56" i="49"/>
  <c r="A16" i="3"/>
  <c r="A63" i="43"/>
  <c r="A3" i="54"/>
  <c r="E47" i="49"/>
  <c r="A47" i="49"/>
  <c r="E31" i="47"/>
  <c r="E3" i="47"/>
  <c r="E32" i="47"/>
  <c r="E4" i="47"/>
  <c r="E5" i="47"/>
  <c r="E6" i="47"/>
  <c r="E33" i="47"/>
  <c r="E34" i="47"/>
  <c r="E7" i="47"/>
  <c r="E35" i="47"/>
  <c r="E36" i="47"/>
  <c r="E8" i="47"/>
  <c r="E9" i="47"/>
  <c r="E37" i="47"/>
  <c r="E10" i="47"/>
  <c r="E11" i="47"/>
  <c r="E38" i="47"/>
  <c r="E12" i="47"/>
  <c r="E13" i="47"/>
  <c r="E39" i="47"/>
  <c r="E14" i="47"/>
  <c r="E40" i="47"/>
  <c r="E41" i="47"/>
  <c r="E29" i="47"/>
  <c r="E30" i="47"/>
  <c r="A41" i="47"/>
  <c r="E55" i="49"/>
  <c r="A55" i="49"/>
  <c r="A40" i="47"/>
  <c r="E4" i="1"/>
  <c r="E5" i="1"/>
  <c r="E6" i="1"/>
  <c r="E7" i="1"/>
  <c r="E10" i="1"/>
  <c r="E15" i="1"/>
  <c r="E16" i="1"/>
  <c r="E18" i="1"/>
  <c r="E19" i="1"/>
  <c r="E20" i="1"/>
  <c r="E22" i="1"/>
  <c r="E13" i="1"/>
  <c r="E23" i="1"/>
  <c r="E24" i="1"/>
  <c r="E26" i="1"/>
  <c r="E8" i="1"/>
  <c r="E9" i="1"/>
  <c r="E17" i="1"/>
  <c r="E27" i="1"/>
  <c r="E25" i="1"/>
  <c r="E21" i="1"/>
  <c r="E11" i="1"/>
  <c r="E12" i="1"/>
  <c r="E14" i="1"/>
  <c r="A31" i="47"/>
  <c r="A3" i="47"/>
  <c r="A32" i="47"/>
  <c r="A4" i="47"/>
  <c r="A5" i="47"/>
  <c r="A6" i="47"/>
  <c r="A33" i="47"/>
  <c r="A34" i="47"/>
  <c r="A7" i="47"/>
  <c r="A35" i="47"/>
  <c r="A36" i="47"/>
  <c r="A8" i="47"/>
  <c r="A9" i="47"/>
  <c r="A37" i="47"/>
  <c r="A10" i="47"/>
  <c r="A11" i="47"/>
  <c r="A38" i="47"/>
  <c r="A12" i="47"/>
  <c r="A13" i="47"/>
  <c r="A39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J3" i="61"/>
  <c r="J4" i="61"/>
  <c r="J5" i="61"/>
  <c r="J6" i="61"/>
  <c r="J7" i="61"/>
  <c r="J8" i="61"/>
  <c r="J9" i="61"/>
  <c r="J10" i="61"/>
  <c r="J11" i="61"/>
  <c r="J12" i="61"/>
  <c r="J13" i="61"/>
  <c r="J14" i="61"/>
  <c r="J15" i="61"/>
  <c r="J16" i="61"/>
  <c r="J17" i="61"/>
  <c r="J18" i="61"/>
  <c r="J19" i="61"/>
  <c r="J20" i="61"/>
  <c r="J21" i="61"/>
  <c r="J22" i="61"/>
  <c r="J23" i="61"/>
  <c r="J24" i="61"/>
  <c r="J25" i="61"/>
  <c r="J26" i="61"/>
  <c r="J27" i="61"/>
  <c r="J28" i="61"/>
  <c r="J29" i="61"/>
  <c r="J30" i="61"/>
  <c r="J31" i="61"/>
  <c r="J32" i="61"/>
  <c r="J33" i="61"/>
  <c r="J34" i="61"/>
  <c r="J35" i="61"/>
  <c r="J36" i="61"/>
  <c r="J37" i="61"/>
  <c r="J38" i="61"/>
  <c r="J39" i="61"/>
  <c r="J40" i="61"/>
  <c r="J41" i="61"/>
  <c r="J42" i="61"/>
  <c r="J43" i="61"/>
  <c r="J44" i="61"/>
  <c r="J45" i="61"/>
  <c r="J46" i="61"/>
  <c r="J47" i="61"/>
  <c r="J48" i="61"/>
  <c r="J49" i="61"/>
  <c r="J50" i="61"/>
  <c r="J51" i="61"/>
  <c r="J52" i="61"/>
  <c r="J53" i="61"/>
  <c r="J54" i="61"/>
  <c r="J55" i="61"/>
  <c r="J56" i="61"/>
  <c r="J57" i="61"/>
  <c r="J58" i="61"/>
  <c r="J59" i="61"/>
  <c r="J60" i="61"/>
  <c r="A5" i="61"/>
  <c r="E4" i="52"/>
  <c r="E58" i="52"/>
  <c r="E3" i="52"/>
  <c r="E60" i="52"/>
  <c r="E59" i="52"/>
  <c r="E6" i="52"/>
  <c r="E7" i="52"/>
  <c r="E8" i="52"/>
  <c r="E9" i="52"/>
  <c r="E10" i="52"/>
  <c r="E11" i="52"/>
  <c r="E12" i="52"/>
  <c r="E13" i="52"/>
  <c r="E14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37" i="52"/>
  <c r="E38" i="52"/>
  <c r="E39" i="52"/>
  <c r="E40" i="52"/>
  <c r="E41" i="52"/>
  <c r="E42" i="52"/>
  <c r="E43" i="52"/>
  <c r="E44" i="52"/>
  <c r="E45" i="52"/>
  <c r="E46" i="52"/>
  <c r="E47" i="52"/>
  <c r="E48" i="52"/>
  <c r="E49" i="52"/>
  <c r="E50" i="52"/>
  <c r="E51" i="52"/>
  <c r="E52" i="52"/>
  <c r="E53" i="52"/>
  <c r="E54" i="52"/>
  <c r="E55" i="52"/>
  <c r="E56" i="52"/>
  <c r="E57" i="52"/>
  <c r="E4" i="49"/>
  <c r="E59" i="49"/>
  <c r="E3" i="49"/>
  <c r="E6" i="49"/>
  <c r="E5" i="49"/>
  <c r="E58" i="49"/>
  <c r="E54" i="49"/>
  <c r="E60" i="49"/>
  <c r="E52" i="49"/>
  <c r="E49" i="49"/>
  <c r="E50" i="49"/>
  <c r="E48" i="49"/>
  <c r="E57" i="49"/>
  <c r="E51" i="49"/>
  <c r="E53" i="49"/>
  <c r="A34" i="34" l="1"/>
  <c r="H5" i="8" l="1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1" i="8"/>
  <c r="H23" i="8"/>
  <c r="H24" i="8"/>
  <c r="H25" i="8"/>
  <c r="H26" i="8"/>
  <c r="H27" i="8"/>
  <c r="H28" i="8"/>
  <c r="H29" i="8"/>
  <c r="H22" i="8"/>
  <c r="H3" i="8"/>
  <c r="H4" i="8"/>
  <c r="H7" i="7"/>
  <c r="H8" i="7"/>
  <c r="H10" i="7"/>
  <c r="H11" i="7"/>
  <c r="H12" i="7"/>
  <c r="H13" i="7"/>
  <c r="H14" i="7"/>
  <c r="H15" i="7"/>
  <c r="H16" i="7"/>
  <c r="H17" i="7"/>
  <c r="H18" i="7"/>
  <c r="H20" i="7"/>
  <c r="H21" i="7"/>
  <c r="H22" i="7"/>
  <c r="H24" i="7"/>
  <c r="H26" i="7"/>
  <c r="H27" i="7"/>
  <c r="H5" i="7"/>
  <c r="H25" i="7"/>
  <c r="H9" i="7"/>
  <c r="H23" i="7"/>
  <c r="H4" i="7"/>
  <c r="H19" i="7"/>
  <c r="E23" i="38"/>
  <c r="E36" i="38"/>
  <c r="E11" i="38"/>
  <c r="E45" i="38"/>
  <c r="E38" i="38"/>
  <c r="E27" i="38"/>
  <c r="E28" i="38"/>
  <c r="E29" i="38"/>
  <c r="E32" i="38"/>
  <c r="E40" i="38"/>
  <c r="E15" i="38"/>
  <c r="E43" i="38"/>
  <c r="E44" i="38"/>
  <c r="E39" i="38"/>
  <c r="E41" i="38"/>
  <c r="E42" i="38"/>
  <c r="E46" i="38"/>
  <c r="E47" i="38"/>
  <c r="E48" i="38"/>
  <c r="E49" i="38"/>
  <c r="E50" i="38"/>
  <c r="E51" i="38"/>
  <c r="E52" i="38"/>
  <c r="E37" i="38"/>
  <c r="E30" i="38"/>
  <c r="E31" i="38"/>
  <c r="E33" i="38"/>
  <c r="E34" i="38"/>
  <c r="E35" i="38"/>
  <c r="E25" i="38"/>
  <c r="E26" i="38"/>
  <c r="E24" i="38"/>
  <c r="E20" i="38"/>
  <c r="E21" i="38"/>
  <c r="E22" i="38"/>
  <c r="E17" i="38"/>
  <c r="E18" i="38"/>
  <c r="E19" i="38"/>
  <c r="E14" i="38"/>
  <c r="E16" i="38"/>
  <c r="E13" i="38"/>
  <c r="E9" i="38"/>
  <c r="E10" i="38"/>
  <c r="E12" i="38"/>
  <c r="E8" i="38"/>
  <c r="E5" i="38"/>
  <c r="E6" i="38"/>
  <c r="E7" i="38"/>
  <c r="A51" i="49"/>
  <c r="A53" i="49"/>
  <c r="A4" i="49"/>
  <c r="A59" i="49"/>
  <c r="A3" i="49"/>
  <c r="A6" i="49"/>
  <c r="A5" i="49"/>
  <c r="A58" i="49"/>
  <c r="A54" i="49"/>
  <c r="A60" i="49"/>
  <c r="A52" i="49"/>
  <c r="A49" i="49"/>
  <c r="A50" i="49"/>
  <c r="A48" i="49"/>
  <c r="A57" i="49"/>
  <c r="A4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73" i="43"/>
  <c r="A4" i="61"/>
  <c r="A60" i="56"/>
  <c r="A60" i="54"/>
  <c r="A49" i="42"/>
  <c r="A46" i="42"/>
  <c r="A42" i="42"/>
  <c r="A50" i="42"/>
  <c r="A21" i="41"/>
  <c r="A14" i="41"/>
  <c r="A11" i="41"/>
  <c r="A13" i="41"/>
  <c r="A7" i="41"/>
  <c r="A67" i="43"/>
  <c r="A18" i="34"/>
  <c r="A58" i="56"/>
  <c r="A59" i="56"/>
  <c r="A57" i="56"/>
  <c r="A55" i="56"/>
  <c r="A3" i="56"/>
  <c r="A4" i="56"/>
  <c r="A56" i="56"/>
  <c r="A5" i="56"/>
  <c r="A6" i="56"/>
  <c r="A7" i="56"/>
  <c r="A8" i="56"/>
  <c r="A9" i="56"/>
  <c r="A10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15" i="2"/>
  <c r="A18" i="42"/>
  <c r="A72" i="43"/>
  <c r="A4" i="54"/>
  <c r="A20" i="6"/>
  <c r="A6" i="3"/>
  <c r="A4" i="7"/>
  <c r="A19" i="7"/>
  <c r="A27" i="2"/>
  <c r="A32" i="43" l="1"/>
  <c r="A26" i="2"/>
  <c r="A4" i="3"/>
  <c r="A58" i="54"/>
  <c r="A3" i="3"/>
  <c r="A9" i="41"/>
  <c r="A56" i="43"/>
  <c r="A37" i="34" l="1"/>
  <c r="A47" i="43"/>
  <c r="A40" i="38" l="1"/>
  <c r="A17" i="3"/>
  <c r="A14" i="3"/>
  <c r="A15" i="3"/>
  <c r="A3" i="52"/>
  <c r="A23" i="6"/>
  <c r="A31" i="43"/>
  <c r="A3" i="63"/>
  <c r="A4" i="63"/>
  <c r="A5" i="63"/>
  <c r="A6" i="63"/>
  <c r="A7" i="63"/>
  <c r="A8" i="63"/>
  <c r="A9" i="63"/>
  <c r="A10" i="63"/>
  <c r="A11" i="63"/>
  <c r="A12" i="63"/>
  <c r="A13" i="63"/>
  <c r="A14" i="63"/>
  <c r="A15" i="63"/>
  <c r="A16" i="63"/>
  <c r="A17" i="63"/>
  <c r="A18" i="63"/>
  <c r="A19" i="63"/>
  <c r="A20" i="63"/>
  <c r="A21" i="63"/>
  <c r="A22" i="63"/>
  <c r="A23" i="63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24" i="42" l="1"/>
  <c r="A22" i="2"/>
  <c r="A32" i="42"/>
  <c r="A39" i="42"/>
  <c r="A34" i="43"/>
  <c r="A18" i="41" l="1"/>
  <c r="A6" i="2"/>
  <c r="A70" i="43"/>
  <c r="A60" i="52"/>
  <c r="A19" i="3"/>
  <c r="A22" i="4" l="1"/>
  <c r="A3" i="6"/>
  <c r="A21" i="3"/>
  <c r="A16" i="6"/>
  <c r="A3" i="59"/>
  <c r="A3" i="61" l="1"/>
  <c r="A6" i="61" l="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6" i="8"/>
  <c r="A26" i="6"/>
  <c r="A46" i="43" l="1"/>
  <c r="A26" i="1" l="1"/>
  <c r="A8" i="6"/>
  <c r="A17" i="2"/>
  <c r="A29" i="41"/>
  <c r="A14" i="2"/>
  <c r="A19" i="6"/>
  <c r="A58" i="52"/>
  <c r="A7" i="43"/>
  <c r="A28" i="41"/>
  <c r="A48" i="43"/>
  <c r="A36" i="38"/>
  <c r="A20" i="41"/>
  <c r="A28" i="43" l="1"/>
  <c r="A24" i="6"/>
  <c r="A22" i="6"/>
  <c r="A39" i="38"/>
  <c r="A5" i="2"/>
  <c r="A15" i="41"/>
  <c r="A22" i="3"/>
  <c r="A12" i="8" l="1"/>
  <c r="A38" i="42"/>
  <c r="A21" i="2"/>
  <c r="A5" i="3"/>
  <c r="A42" i="34"/>
  <c r="A11" i="4"/>
  <c r="A3" i="38"/>
  <c r="A62" i="43"/>
  <c r="A23" i="34"/>
  <c r="A44" i="38"/>
  <c r="A15" i="38"/>
  <c r="A23" i="3" l="1"/>
  <c r="A4" i="59"/>
  <c r="A5" i="59"/>
  <c r="A6" i="59"/>
  <c r="A7" i="59"/>
  <c r="A8" i="59"/>
  <c r="A9" i="59"/>
  <c r="A10" i="59"/>
  <c r="A11" i="59"/>
  <c r="A12" i="59"/>
  <c r="A13" i="59"/>
  <c r="A14" i="59"/>
  <c r="A15" i="59"/>
  <c r="A16" i="59"/>
  <c r="A17" i="59"/>
  <c r="A18" i="59"/>
  <c r="A19" i="59"/>
  <c r="A20" i="59"/>
  <c r="A21" i="59"/>
  <c r="A22" i="59"/>
  <c r="A23" i="59"/>
  <c r="A24" i="59"/>
  <c r="A25" i="59"/>
  <c r="A26" i="59"/>
  <c r="A27" i="59"/>
  <c r="A28" i="59"/>
  <c r="A29" i="59"/>
  <c r="A30" i="59"/>
  <c r="A31" i="59"/>
  <c r="A32" i="59"/>
  <c r="A33" i="59"/>
  <c r="A34" i="59"/>
  <c r="A35" i="59"/>
  <c r="A36" i="59"/>
  <c r="A37" i="59"/>
  <c r="A38" i="59"/>
  <c r="A39" i="59"/>
  <c r="A40" i="59"/>
  <c r="A41" i="59"/>
  <c r="A42" i="59"/>
  <c r="A43" i="59"/>
  <c r="A44" i="59"/>
  <c r="A45" i="59"/>
  <c r="A46" i="59"/>
  <c r="A47" i="59"/>
  <c r="A48" i="59"/>
  <c r="A49" i="59"/>
  <c r="A50" i="59"/>
  <c r="A51" i="59"/>
  <c r="A52" i="59"/>
  <c r="A53" i="59"/>
  <c r="A54" i="59"/>
  <c r="A55" i="59"/>
  <c r="A56" i="59"/>
  <c r="A57" i="59"/>
  <c r="A58" i="59"/>
  <c r="A59" i="59"/>
  <c r="A60" i="59"/>
  <c r="A37" i="43"/>
  <c r="A38" i="43"/>
  <c r="A39" i="43"/>
  <c r="A40" i="43"/>
  <c r="A41" i="43"/>
  <c r="A42" i="43"/>
  <c r="A43" i="43"/>
  <c r="A44" i="43"/>
  <c r="A51" i="43"/>
  <c r="A52" i="43"/>
  <c r="A53" i="43"/>
  <c r="A54" i="43"/>
  <c r="A57" i="43"/>
  <c r="A60" i="43"/>
  <c r="A61" i="43"/>
  <c r="A64" i="43"/>
  <c r="A65" i="43"/>
  <c r="A68" i="43"/>
  <c r="A69" i="43"/>
  <c r="A74" i="43"/>
  <c r="A3" i="43"/>
  <c r="A59" i="43"/>
  <c r="A55" i="43"/>
  <c r="A50" i="43"/>
  <c r="A75" i="43"/>
  <c r="A6" i="43"/>
  <c r="A77" i="43"/>
  <c r="A5" i="43"/>
  <c r="A11" i="43"/>
  <c r="A45" i="43"/>
  <c r="A23" i="43"/>
  <c r="A58" i="43"/>
  <c r="A71" i="43"/>
  <c r="A10" i="43"/>
  <c r="A19" i="43"/>
  <c r="A66" i="43"/>
  <c r="A22" i="43"/>
  <c r="A13" i="43"/>
  <c r="A20" i="3"/>
  <c r="A19" i="41"/>
  <c r="A60" i="57"/>
  <c r="A59" i="57"/>
  <c r="A58" i="57"/>
  <c r="A57" i="57"/>
  <c r="A56" i="57"/>
  <c r="A55" i="57"/>
  <c r="A54" i="57"/>
  <c r="A53" i="57"/>
  <c r="A52" i="57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A35" i="57"/>
  <c r="A34" i="57"/>
  <c r="A33" i="57"/>
  <c r="A32" i="57"/>
  <c r="A31" i="57"/>
  <c r="A30" i="57"/>
  <c r="A29" i="57"/>
  <c r="A28" i="57"/>
  <c r="A27" i="57"/>
  <c r="A26" i="57"/>
  <c r="A25" i="57"/>
  <c r="A24" i="57"/>
  <c r="A23" i="57"/>
  <c r="A22" i="57"/>
  <c r="A21" i="57"/>
  <c r="A20" i="57"/>
  <c r="A19" i="57"/>
  <c r="A18" i="57"/>
  <c r="A17" i="57"/>
  <c r="A16" i="57"/>
  <c r="A15" i="57"/>
  <c r="A14" i="57"/>
  <c r="A13" i="57"/>
  <c r="A12" i="57"/>
  <c r="A11" i="57"/>
  <c r="A10" i="57"/>
  <c r="A9" i="57"/>
  <c r="A8" i="57"/>
  <c r="A7" i="57"/>
  <c r="A6" i="57"/>
  <c r="A5" i="57"/>
  <c r="A4" i="57"/>
  <c r="A3" i="57"/>
  <c r="A25" i="41"/>
  <c r="A50" i="38"/>
  <c r="A9" i="8"/>
  <c r="A4" i="8"/>
  <c r="A16" i="8"/>
  <c r="A11" i="3"/>
  <c r="A26" i="43" l="1"/>
  <c r="A25" i="1" l="1"/>
  <c r="A27" i="1"/>
  <c r="A12" i="1"/>
  <c r="A14" i="1"/>
  <c r="A21" i="1"/>
  <c r="A30" i="43"/>
  <c r="A7" i="2"/>
  <c r="A9" i="3"/>
  <c r="A47" i="42"/>
  <c r="A18" i="43"/>
  <c r="A47" i="34"/>
  <c r="A7" i="3"/>
  <c r="A4" i="2" l="1"/>
  <c r="A17" i="7"/>
  <c r="A20" i="7"/>
  <c r="A10" i="7"/>
  <c r="A5" i="7"/>
  <c r="A7" i="7"/>
  <c r="A12" i="7"/>
  <c r="A23" i="7"/>
  <c r="A13" i="7"/>
  <c r="A9" i="7"/>
  <c r="A59" i="54"/>
  <c r="A57" i="54"/>
  <c r="A56" i="54"/>
  <c r="A55" i="54"/>
  <c r="A54" i="54"/>
  <c r="A53" i="54"/>
  <c r="A52" i="54"/>
  <c r="A51" i="54"/>
  <c r="A50" i="54"/>
  <c r="A49" i="54"/>
  <c r="A48" i="54"/>
  <c r="A47" i="54"/>
  <c r="A46" i="54"/>
  <c r="A45" i="54"/>
  <c r="A44" i="54"/>
  <c r="A43" i="54"/>
  <c r="A42" i="54"/>
  <c r="A41" i="54"/>
  <c r="A40" i="54"/>
  <c r="A39" i="54"/>
  <c r="A38" i="54"/>
  <c r="A37" i="54"/>
  <c r="A36" i="54"/>
  <c r="A35" i="54"/>
  <c r="A34" i="54"/>
  <c r="A33" i="54"/>
  <c r="A32" i="54"/>
  <c r="A31" i="54"/>
  <c r="A30" i="54"/>
  <c r="A29" i="54"/>
  <c r="A28" i="54"/>
  <c r="A27" i="54"/>
  <c r="A26" i="54"/>
  <c r="A25" i="54"/>
  <c r="A24" i="54"/>
  <c r="A23" i="54"/>
  <c r="A22" i="54"/>
  <c r="A21" i="54"/>
  <c r="A20" i="54"/>
  <c r="A19" i="54"/>
  <c r="A18" i="54"/>
  <c r="A17" i="54"/>
  <c r="A16" i="54"/>
  <c r="A15" i="54"/>
  <c r="A14" i="54"/>
  <c r="A13" i="54"/>
  <c r="A12" i="54"/>
  <c r="A11" i="54"/>
  <c r="A10" i="54"/>
  <c r="A9" i="54"/>
  <c r="A8" i="54"/>
  <c r="A7" i="54"/>
  <c r="A6" i="54"/>
  <c r="A5" i="54"/>
  <c r="A4" i="52"/>
  <c r="A57" i="52"/>
  <c r="A56" i="52"/>
  <c r="A55" i="52"/>
  <c r="A54" i="52"/>
  <c r="A53" i="52"/>
  <c r="A52" i="52"/>
  <c r="A51" i="52"/>
  <c r="A50" i="52"/>
  <c r="A49" i="52"/>
  <c r="A48" i="52"/>
  <c r="A47" i="52"/>
  <c r="A46" i="52"/>
  <c r="A45" i="52"/>
  <c r="A44" i="52"/>
  <c r="A43" i="52"/>
  <c r="A42" i="52"/>
  <c r="A41" i="52"/>
  <c r="A40" i="52"/>
  <c r="A39" i="52"/>
  <c r="A38" i="52"/>
  <c r="A37" i="52"/>
  <c r="A36" i="52"/>
  <c r="A35" i="52"/>
  <c r="A34" i="52"/>
  <c r="A33" i="52"/>
  <c r="A32" i="52"/>
  <c r="A31" i="52"/>
  <c r="A30" i="52"/>
  <c r="A29" i="52"/>
  <c r="A28" i="52"/>
  <c r="A27" i="52"/>
  <c r="A26" i="52"/>
  <c r="A25" i="52"/>
  <c r="A24" i="52"/>
  <c r="A23" i="52"/>
  <c r="A22" i="52"/>
  <c r="A21" i="52"/>
  <c r="A20" i="52"/>
  <c r="A19" i="52"/>
  <c r="A18" i="52"/>
  <c r="A17" i="52"/>
  <c r="A16" i="52"/>
  <c r="A15" i="52"/>
  <c r="A14" i="52"/>
  <c r="A13" i="52"/>
  <c r="A12" i="52"/>
  <c r="A11" i="52"/>
  <c r="A10" i="52"/>
  <c r="A9" i="52"/>
  <c r="A8" i="52"/>
  <c r="A7" i="52"/>
  <c r="A6" i="52"/>
  <c r="A5" i="52"/>
  <c r="A59" i="52"/>
  <c r="A19" i="4"/>
  <c r="A16" i="4"/>
  <c r="A8" i="4"/>
  <c r="A24" i="4"/>
  <c r="A4" i="4"/>
  <c r="A13" i="4"/>
  <c r="A20" i="4"/>
  <c r="A7" i="4"/>
  <c r="A22" i="1"/>
  <c r="A18" i="3"/>
  <c r="A11" i="38"/>
  <c r="A8" i="3"/>
  <c r="A27" i="38"/>
  <c r="A27" i="43"/>
  <c r="A35" i="42"/>
  <c r="A22" i="42"/>
  <c r="A14" i="42"/>
  <c r="A25" i="42"/>
  <c r="A20" i="42"/>
  <c r="A15" i="42"/>
  <c r="A23" i="42"/>
  <c r="A27" i="42"/>
  <c r="A48" i="42"/>
  <c r="A3" i="42"/>
  <c r="A7" i="42"/>
  <c r="A33" i="42"/>
  <c r="A41" i="42"/>
  <c r="A26" i="42"/>
  <c r="A30" i="42"/>
  <c r="A29" i="42"/>
  <c r="A51" i="42"/>
  <c r="A44" i="42"/>
  <c r="A40" i="42"/>
  <c r="A19" i="42"/>
  <c r="A24" i="38"/>
  <c r="A47" i="38"/>
  <c r="A12" i="38"/>
  <c r="A32" i="38"/>
  <c r="A13" i="38"/>
  <c r="A14" i="38"/>
  <c r="A49" i="38"/>
  <c r="A16" i="38"/>
  <c r="A33" i="38"/>
  <c r="A17" i="38"/>
  <c r="A45" i="38"/>
  <c r="A38" i="38"/>
  <c r="A28" i="38"/>
  <c r="A35" i="38"/>
  <c r="A8" i="38"/>
  <c r="A10" i="38"/>
  <c r="A48" i="38"/>
  <c r="A43" i="38"/>
  <c r="A41" i="38"/>
  <c r="A8" i="41"/>
  <c r="A22" i="41"/>
  <c r="A4" i="41"/>
  <c r="A23" i="41"/>
  <c r="A4" i="6"/>
  <c r="A14" i="6"/>
  <c r="A13" i="6"/>
  <c r="A12" i="6"/>
  <c r="A7" i="6"/>
  <c r="A9" i="6"/>
  <c r="A21" i="34"/>
  <c r="A50" i="34"/>
  <c r="A51" i="34"/>
  <c r="A8" i="34"/>
  <c r="A11" i="34"/>
  <c r="A7" i="34"/>
  <c r="A12" i="34"/>
  <c r="A14" i="34"/>
  <c r="A30" i="34"/>
  <c r="A3" i="34"/>
  <c r="A44" i="34"/>
  <c r="A5" i="34"/>
  <c r="A13" i="34"/>
  <c r="A38" i="34"/>
  <c r="A10" i="34"/>
  <c r="A31" i="34"/>
  <c r="A33" i="34"/>
  <c r="A9" i="34"/>
  <c r="A43" i="34"/>
  <c r="A41" i="34"/>
  <c r="A27" i="34"/>
  <c r="A17" i="43"/>
  <c r="A29" i="43"/>
  <c r="A16" i="43"/>
  <c r="A12" i="43"/>
  <c r="A9" i="43"/>
  <c r="A25" i="43"/>
  <c r="A21" i="43"/>
  <c r="A33" i="43"/>
  <c r="A36" i="42"/>
  <c r="A24" i="3"/>
  <c r="A34" i="38"/>
  <c r="A36" i="43"/>
  <c r="A42" i="38"/>
  <c r="A21" i="6"/>
  <c r="A25" i="38"/>
  <c r="A18" i="6"/>
  <c r="A20" i="34"/>
  <c r="A37" i="42"/>
  <c r="A31" i="42"/>
  <c r="A45" i="42"/>
  <c r="A16" i="42"/>
  <c r="A4" i="42"/>
  <c r="A13" i="2"/>
  <c r="A8" i="2"/>
  <c r="A31" i="38"/>
  <c r="A21" i="38"/>
  <c r="A30" i="38"/>
  <c r="A46" i="38"/>
  <c r="A37" i="38"/>
  <c r="A22" i="38"/>
  <c r="A25" i="7"/>
  <c r="A3" i="7"/>
  <c r="A21" i="7"/>
  <c r="A24" i="7"/>
  <c r="A26" i="7"/>
  <c r="A15" i="7"/>
  <c r="A14" i="7"/>
  <c r="A40" i="34"/>
  <c r="A38" i="44"/>
  <c r="A37" i="44"/>
  <c r="A36" i="44"/>
  <c r="A35" i="44"/>
  <c r="A34" i="44"/>
  <c r="A33" i="44"/>
  <c r="A32" i="44"/>
  <c r="A31" i="44"/>
  <c r="A30" i="44"/>
  <c r="A29" i="44"/>
  <c r="A28" i="44"/>
  <c r="A27" i="44"/>
  <c r="A25" i="44"/>
  <c r="A24" i="44"/>
  <c r="A23" i="44"/>
  <c r="A22" i="44"/>
  <c r="A21" i="44"/>
  <c r="A20" i="44"/>
  <c r="A19" i="44"/>
  <c r="A18" i="44"/>
  <c r="A17" i="44"/>
  <c r="A16" i="44"/>
  <c r="A15" i="44"/>
  <c r="A14" i="44"/>
  <c r="A13" i="44"/>
  <c r="A12" i="44"/>
  <c r="A11" i="44"/>
  <c r="A10" i="44"/>
  <c r="A9" i="44"/>
  <c r="A8" i="44"/>
  <c r="A7" i="44"/>
  <c r="A6" i="44"/>
  <c r="A5" i="44"/>
  <c r="A4" i="44"/>
  <c r="A16" i="2"/>
  <c r="A18" i="38"/>
  <c r="A28" i="42"/>
  <c r="A21" i="42"/>
  <c r="A12" i="3"/>
  <c r="A52" i="34"/>
  <c r="A26" i="34"/>
  <c r="A17" i="34"/>
  <c r="A25" i="34"/>
  <c r="A29" i="34"/>
  <c r="A24" i="34"/>
  <c r="A4" i="34"/>
  <c r="A29" i="38"/>
  <c r="A52" i="38"/>
  <c r="A15" i="6"/>
  <c r="A46" i="34" l="1"/>
  <c r="A35" i="43"/>
  <c r="A24" i="43"/>
  <c r="A4" i="43"/>
  <c r="A8" i="43"/>
  <c r="A20" i="43"/>
  <c r="A15" i="43"/>
  <c r="A8" i="42"/>
  <c r="A43" i="42"/>
  <c r="A9" i="42"/>
  <c r="A10" i="42"/>
  <c r="A17" i="42"/>
  <c r="A13" i="42"/>
  <c r="A52" i="42"/>
  <c r="A34" i="42"/>
  <c r="A6" i="42"/>
  <c r="A11" i="42"/>
  <c r="A12" i="42"/>
  <c r="A5" i="42"/>
  <c r="A6" i="41"/>
  <c r="A16" i="41"/>
  <c r="A5" i="41"/>
  <c r="A17" i="41"/>
  <c r="A15" i="8"/>
  <c r="A10" i="8"/>
  <c r="A11" i="8"/>
  <c r="A13" i="8"/>
  <c r="A7" i="8"/>
  <c r="A14" i="8"/>
  <c r="A17" i="8"/>
  <c r="A3" i="8"/>
  <c r="A8" i="8"/>
  <c r="A5" i="8"/>
  <c r="A22" i="34"/>
  <c r="A35" i="34"/>
  <c r="A49" i="34"/>
  <c r="A28" i="34"/>
  <c r="A48" i="34"/>
  <c r="A36" i="34"/>
  <c r="A39" i="34"/>
  <c r="A15" i="34"/>
  <c r="A45" i="34"/>
  <c r="A32" i="34"/>
  <c r="A16" i="34"/>
  <c r="A19" i="34"/>
  <c r="A25" i="2"/>
  <c r="A20" i="2"/>
  <c r="A3" i="2"/>
  <c r="A12" i="2"/>
  <c r="A11" i="2"/>
  <c r="A9" i="2"/>
  <c r="A10" i="2"/>
  <c r="A23" i="2"/>
  <c r="A18" i="2"/>
  <c r="A18" i="7"/>
  <c r="A27" i="7"/>
  <c r="A22" i="7"/>
  <c r="A6" i="7"/>
  <c r="A16" i="7"/>
  <c r="A11" i="7"/>
  <c r="A8" i="7"/>
  <c r="A5" i="6"/>
  <c r="A6" i="6"/>
  <c r="A11" i="6"/>
  <c r="A27" i="6"/>
  <c r="A10" i="6"/>
  <c r="A17" i="6"/>
  <c r="A10" i="3"/>
  <c r="A13" i="3"/>
  <c r="A21" i="4"/>
  <c r="A3" i="4"/>
  <c r="A5" i="4"/>
  <c r="A14" i="4"/>
  <c r="A10" i="4"/>
  <c r="A12" i="4"/>
  <c r="A6" i="4"/>
  <c r="A17" i="4"/>
  <c r="A25" i="4"/>
  <c r="A18" i="4"/>
  <c r="A15" i="4"/>
  <c r="A23" i="4"/>
  <c r="A9" i="4"/>
  <c r="A19" i="38"/>
  <c r="A23" i="38"/>
  <c r="A26" i="38"/>
  <c r="A9" i="38"/>
  <c r="A6" i="38"/>
  <c r="A5" i="38"/>
  <c r="A7" i="38"/>
  <c r="A51" i="38"/>
  <c r="A4" i="38"/>
  <c r="A20" i="38"/>
  <c r="A13" i="1"/>
  <c r="A19" i="1"/>
  <c r="A4" i="1"/>
  <c r="A15" i="1"/>
  <c r="A10" i="1"/>
  <c r="A17" i="1"/>
  <c r="A11" i="1"/>
  <c r="A16" i="1"/>
  <c r="A7" i="1"/>
  <c r="A23" i="1"/>
  <c r="A8" i="1"/>
  <c r="A5" i="1"/>
  <c r="A9" i="1"/>
  <c r="A6" i="1"/>
  <c r="A18" i="1"/>
  <c r="A3" i="1"/>
  <c r="A24" i="1"/>
  <c r="A20" i="1"/>
  <c r="B127" i="24" l="1"/>
  <c r="B128" i="24"/>
  <c r="B129" i="24"/>
  <c r="B130" i="24"/>
  <c r="B131" i="24"/>
  <c r="B132" i="24"/>
  <c r="B133" i="24"/>
</calcChain>
</file>

<file path=xl/sharedStrings.xml><?xml version="1.0" encoding="utf-8"?>
<sst xmlns="http://schemas.openxmlformats.org/spreadsheetml/2006/main" count="5144" uniqueCount="769">
  <si>
    <t>ФИО</t>
  </si>
  <si>
    <t>Приоритет</t>
  </si>
  <si>
    <t>Средний балл аттестата</t>
  </si>
  <si>
    <t>Музыкальное образование</t>
  </si>
  <si>
    <t>Реклама</t>
  </si>
  <si>
    <t>Актерское искусство</t>
  </si>
  <si>
    <t>Дошкольное образование</t>
  </si>
  <si>
    <t>Результат вступительного испытания</t>
  </si>
  <si>
    <t>Специальность 2</t>
  </si>
  <si>
    <t>Специальность 3</t>
  </si>
  <si>
    <t>индивидуальный номер</t>
  </si>
  <si>
    <t>Индивидуальный номер</t>
  </si>
  <si>
    <t>Наличие оригинала аттестата</t>
  </si>
  <si>
    <t>Наличие оригинала  аттестата</t>
  </si>
  <si>
    <t>Преподавание в начальных классах</t>
  </si>
  <si>
    <t>Графический дизайнер</t>
  </si>
  <si>
    <t>Общий балл</t>
  </si>
  <si>
    <t>Педагогика дополнительного образования (изобразительная деятельность и ДПИ)</t>
  </si>
  <si>
    <t>Общежитие</t>
  </si>
  <si>
    <t>год окончания 9 кл.</t>
  </si>
  <si>
    <t>инвалидность, ОВЗ</t>
  </si>
  <si>
    <t>договор о целевом обучении</t>
  </si>
  <si>
    <t>адрес по прописке</t>
  </si>
  <si>
    <t>адрес места жительства</t>
  </si>
  <si>
    <t>регион получения образования</t>
  </si>
  <si>
    <t xml:space="preserve">вокал </t>
  </si>
  <si>
    <t>инструмент</t>
  </si>
  <si>
    <t>Пол</t>
  </si>
  <si>
    <t>Дата рождения</t>
  </si>
  <si>
    <t>общий балл</t>
  </si>
  <si>
    <t>Результат вступительных испытаний</t>
  </si>
  <si>
    <t xml:space="preserve">Гражданство </t>
  </si>
  <si>
    <t>образование ( 9 кл\ 10 кл\ 11 кл\ПКРС)</t>
  </si>
  <si>
    <t>кем выдан аттестат</t>
  </si>
  <si>
    <t>Дополнительное образование ( название учреждения, отделение, кол-во лет)</t>
  </si>
  <si>
    <t>Первоочередное или преимущественное право</t>
  </si>
  <si>
    <t>первоочередное или преимущественное право</t>
  </si>
  <si>
    <t xml:space="preserve">Первоочередное или преимущественное право </t>
  </si>
  <si>
    <t>Первоочередное или преимущественное прааво</t>
  </si>
  <si>
    <t>Первоочередное или приемущественное право</t>
  </si>
  <si>
    <t>Документы представлены</t>
  </si>
  <si>
    <t>Результаты обзвона</t>
  </si>
  <si>
    <t>опекаемый, сирота</t>
  </si>
  <si>
    <t xml:space="preserve">дата подачи документов </t>
  </si>
  <si>
    <t>Дизайн (по отраслям)</t>
  </si>
  <si>
    <t>Категория преимущественого или первоочередного</t>
  </si>
  <si>
    <t>№</t>
  </si>
  <si>
    <t>Балл первоочередной</t>
  </si>
  <si>
    <t>1х</t>
  </si>
  <si>
    <t>Педагогика доп. Образования (хореография)</t>
  </si>
  <si>
    <t>Преподавание начальных классов</t>
  </si>
  <si>
    <t>РФ</t>
  </si>
  <si>
    <t>нет</t>
  </si>
  <si>
    <t>да</t>
  </si>
  <si>
    <t>Графический дизайн</t>
  </si>
  <si>
    <t>2д</t>
  </si>
  <si>
    <t>1мо</t>
  </si>
  <si>
    <t>11кл</t>
  </si>
  <si>
    <t>1нк</t>
  </si>
  <si>
    <t>г.Омск, ул. Гашека д.17, кв.78</t>
  </si>
  <si>
    <t xml:space="preserve">г.Омск, ул. Берко Цемента д.6, к.117 </t>
  </si>
  <si>
    <t>2нк</t>
  </si>
  <si>
    <t>Преподавание в НК</t>
  </si>
  <si>
    <t>1акт</t>
  </si>
  <si>
    <t>24,05,2004</t>
  </si>
  <si>
    <t>г.Омск, ул. 2я Железнодорожная д.5, кв. 183</t>
  </si>
  <si>
    <t>г.Омск, ул. Крупская д.14к5, кв. 79</t>
  </si>
  <si>
    <t>Омская обл</t>
  </si>
  <si>
    <t>2мо</t>
  </si>
  <si>
    <t>3мо</t>
  </si>
  <si>
    <t>4мо</t>
  </si>
  <si>
    <t>5мо</t>
  </si>
  <si>
    <t>1гд</t>
  </si>
  <si>
    <t>1до</t>
  </si>
  <si>
    <t>2до</t>
  </si>
  <si>
    <t>3нк</t>
  </si>
  <si>
    <t>9кл</t>
  </si>
  <si>
    <t>2акт</t>
  </si>
  <si>
    <t>28,09,2009</t>
  </si>
  <si>
    <t xml:space="preserve"> г.Омск, ул. Гусарова, д.123, кв. 25</t>
  </si>
  <si>
    <t>7мо</t>
  </si>
  <si>
    <t>4нк</t>
  </si>
  <si>
    <t>8мо</t>
  </si>
  <si>
    <t>1а</t>
  </si>
  <si>
    <t>Новосибирская обл., Венгеровский р-н, с. Вегерово, ул. Воровского, д. 123, кв.2</t>
  </si>
  <si>
    <t>2а</t>
  </si>
  <si>
    <t>Омская обл., с.Пушкино, ул.Солнечная, д.3</t>
  </si>
  <si>
    <t>2гд</t>
  </si>
  <si>
    <t>4до</t>
  </si>
  <si>
    <t>ПДО (социально-педагогическая деятельность)</t>
  </si>
  <si>
    <t>Омская обл., рп Нововаршавка, ул. Советская, д. 26, кв.1</t>
  </si>
  <si>
    <t>6р</t>
  </si>
  <si>
    <t>г.Омск, ул. 1й Крымский пер., д 14</t>
  </si>
  <si>
    <t>3д</t>
  </si>
  <si>
    <t>8гд</t>
  </si>
  <si>
    <t>3а</t>
  </si>
  <si>
    <t>г. Омск, ул. Сибирский проспект, д. 8/2, кв. 52</t>
  </si>
  <si>
    <t>6до</t>
  </si>
  <si>
    <t>ПДО (Ссоциально-педагогическая деятельность)</t>
  </si>
  <si>
    <t>6акт</t>
  </si>
  <si>
    <t>г.Омск, пр-кт Комсомольский, д.14, кв. 85</t>
  </si>
  <si>
    <t>г. Омск, Пранова, 35, кв. 3</t>
  </si>
  <si>
    <t>12ГД</t>
  </si>
  <si>
    <t>14ГД</t>
  </si>
  <si>
    <t>г. Омск, Арсеньева, 9, кв. 4</t>
  </si>
  <si>
    <t>г. Омск, 1 Разъездная, 18</t>
  </si>
  <si>
    <t>ПДО (техническая направленность - анимация)</t>
  </si>
  <si>
    <t>10НК</t>
  </si>
  <si>
    <t>15ГД</t>
  </si>
  <si>
    <t>тот же</t>
  </si>
  <si>
    <t>1ИЗО</t>
  </si>
  <si>
    <t>ПДО (СПД)</t>
  </si>
  <si>
    <t>рф</t>
  </si>
  <si>
    <t>13ГД</t>
  </si>
  <si>
    <t>4А</t>
  </si>
  <si>
    <t>Изо и черчение</t>
  </si>
  <si>
    <t>г. Омск, Бережного, 1, кв. 48</t>
  </si>
  <si>
    <t>4Д</t>
  </si>
  <si>
    <t>9НК</t>
  </si>
  <si>
    <t>7Д (ЕПГУ)</t>
  </si>
  <si>
    <t>19ГД (ЕПГУ)</t>
  </si>
  <si>
    <t>Тюменская обл</t>
  </si>
  <si>
    <t>22ГД</t>
  </si>
  <si>
    <t>8Д</t>
  </si>
  <si>
    <t>2изо</t>
  </si>
  <si>
    <t>17НК</t>
  </si>
  <si>
    <t>жен</t>
  </si>
  <si>
    <t>1СПД</t>
  </si>
  <si>
    <t>муж</t>
  </si>
  <si>
    <t>2Х</t>
  </si>
  <si>
    <t>9Р</t>
  </si>
  <si>
    <t>Омск, Кордная 5-я, 65, кв. 30</t>
  </si>
  <si>
    <t>15НК</t>
  </si>
  <si>
    <t>16ГД</t>
  </si>
  <si>
    <t>Омск, юбилейная, 1, кв 54</t>
  </si>
  <si>
    <t>10Р</t>
  </si>
  <si>
    <t>Омский район, п. Ростовка, 3, кв. 18</t>
  </si>
  <si>
    <t>Романенко, 13А, кв. 22</t>
  </si>
  <si>
    <t>11МО</t>
  </si>
  <si>
    <t>13НК</t>
  </si>
  <si>
    <t>9МО</t>
  </si>
  <si>
    <t>Омск, ДП СДТ Птицевод-3, ал. 8, уч-к 361</t>
  </si>
  <si>
    <t>первоочередное</t>
  </si>
  <si>
    <t>3Х</t>
  </si>
  <si>
    <t>2СПД</t>
  </si>
  <si>
    <t>16НК</t>
  </si>
  <si>
    <t>10Д</t>
  </si>
  <si>
    <t>11Д</t>
  </si>
  <si>
    <t>12Д</t>
  </si>
  <si>
    <t>25ГД</t>
  </si>
  <si>
    <t>17Д</t>
  </si>
  <si>
    <t>Седельниковский район,, д. Короленко, Короленская, 59</t>
  </si>
  <si>
    <t>Омск, Путилова, 3а</t>
  </si>
  <si>
    <t>ПДО (сценическая деятельность)</t>
  </si>
  <si>
    <t>23ГД</t>
  </si>
  <si>
    <t>6Д</t>
  </si>
  <si>
    <t>12МО</t>
  </si>
  <si>
    <t>10МО</t>
  </si>
  <si>
    <t>4Х</t>
  </si>
  <si>
    <t>Омск, Бульвар Победы, 2А, кв. 46</t>
  </si>
  <si>
    <t>9ДО</t>
  </si>
  <si>
    <t>15Д</t>
  </si>
  <si>
    <t>Первоочередное</t>
  </si>
  <si>
    <t>6А</t>
  </si>
  <si>
    <t>Омск, Моторная, 6, кв. 101</t>
  </si>
  <si>
    <t>8Р</t>
  </si>
  <si>
    <t>Омск, Пархоменко, 17, кв. 6</t>
  </si>
  <si>
    <t xml:space="preserve">нет </t>
  </si>
  <si>
    <t>10АКТ</t>
  </si>
  <si>
    <t>Омск, Масленникова, 23, кв. 54</t>
  </si>
  <si>
    <t>26ГД</t>
  </si>
  <si>
    <t>5Х</t>
  </si>
  <si>
    <t>7АКТ</t>
  </si>
  <si>
    <t>11АКТ</t>
  </si>
  <si>
    <t>Красноярский край, Ачинский разъезд, 3905 км, 1, кв. 3</t>
  </si>
  <si>
    <t>г. Красноярск, Карамзина, 12</t>
  </si>
  <si>
    <t>7Х</t>
  </si>
  <si>
    <t>Омск, Тимуровский, 2, сек. 4, ком. 123</t>
  </si>
  <si>
    <t>Омск, Сибирский проспект, 8, кв. 129</t>
  </si>
  <si>
    <t>6Х</t>
  </si>
  <si>
    <t>ПДО: хореография</t>
  </si>
  <si>
    <t>Омск, Омская, 117, к. 1, кв. 48</t>
  </si>
  <si>
    <t>28ГД</t>
  </si>
  <si>
    <t>19Д</t>
  </si>
  <si>
    <t>19НК</t>
  </si>
  <si>
    <t>Омск, СНТ Рябинушка, ул. 136, ал. 6</t>
  </si>
  <si>
    <t>20Д</t>
  </si>
  <si>
    <t>18Д</t>
  </si>
  <si>
    <t>22Д</t>
  </si>
  <si>
    <t>Ямало-Немецкий АО, г. Губинский, мрк 17, 1, кв. 101</t>
  </si>
  <si>
    <t>13АКТ (ЕПГУ)</t>
  </si>
  <si>
    <t>3ИЗО (ЕПГУ)</t>
  </si>
  <si>
    <t>27НК</t>
  </si>
  <si>
    <t>Преимущественное</t>
  </si>
  <si>
    <t>10Х</t>
  </si>
  <si>
    <t>Омск, Ермолаева, 5, кв. 48</t>
  </si>
  <si>
    <t>23Д</t>
  </si>
  <si>
    <t>Омский район, с. Ульяновка, Солнечная, 6</t>
  </si>
  <si>
    <t>7А</t>
  </si>
  <si>
    <t>реклама</t>
  </si>
  <si>
    <t>Омск, Бородина, 6, к. 1, кв. 30</t>
  </si>
  <si>
    <t>20НК</t>
  </si>
  <si>
    <t>10ДО</t>
  </si>
  <si>
    <t>3СПД</t>
  </si>
  <si>
    <t>29Д</t>
  </si>
  <si>
    <t>Преимузественное</t>
  </si>
  <si>
    <t>Форма подачи документов</t>
  </si>
  <si>
    <t>лично</t>
  </si>
  <si>
    <t>ЕПГУ</t>
  </si>
  <si>
    <t>Лично</t>
  </si>
  <si>
    <t>Форма подачи до документов</t>
  </si>
  <si>
    <t>Форма подачи доументов</t>
  </si>
  <si>
    <t>форма подачи документов</t>
  </si>
  <si>
    <t>30НК</t>
  </si>
  <si>
    <t>25НК</t>
  </si>
  <si>
    <t>15АКТ</t>
  </si>
  <si>
    <t>Омск, п. Светлый, Маргелова, 207, кв. 51</t>
  </si>
  <si>
    <t>9Х</t>
  </si>
  <si>
    <t>Омск, Молодогвардейская, 49, кв. 11</t>
  </si>
  <si>
    <t>24Д</t>
  </si>
  <si>
    <t>39ГД</t>
  </si>
  <si>
    <t>4ИЗО</t>
  </si>
  <si>
    <t>12АКТ</t>
  </si>
  <si>
    <t>Омск, Лермонтова, 132, кв. 138</t>
  </si>
  <si>
    <t>8Х</t>
  </si>
  <si>
    <t>Омск, Куйбышева, 62, кв. 87</t>
  </si>
  <si>
    <t>13МО</t>
  </si>
  <si>
    <t>26НК</t>
  </si>
  <si>
    <t>22НК</t>
  </si>
  <si>
    <t>21НК</t>
  </si>
  <si>
    <t>12Р</t>
  </si>
  <si>
    <t>Омск, 5 линия, 221, кв. 1</t>
  </si>
  <si>
    <t>25Д</t>
  </si>
  <si>
    <t>33Д</t>
  </si>
  <si>
    <t>42ГД</t>
  </si>
  <si>
    <t>44ГД</t>
  </si>
  <si>
    <t>47ГД</t>
  </si>
  <si>
    <t>25Р</t>
  </si>
  <si>
    <t>27Р</t>
  </si>
  <si>
    <t>Омск, Степанца, 8А, кв. 53</t>
  </si>
  <si>
    <t>13ДО</t>
  </si>
  <si>
    <t>1А-ком</t>
  </si>
  <si>
    <t>36Д</t>
  </si>
  <si>
    <t>39Д</t>
  </si>
  <si>
    <t>17ДО</t>
  </si>
  <si>
    <t>22АКТ</t>
  </si>
  <si>
    <t>23АКТ</t>
  </si>
  <si>
    <t>Омск, Орджоникидзе, 13, к. 1, кв. 16</t>
  </si>
  <si>
    <t>42Д</t>
  </si>
  <si>
    <t>16АКТ</t>
  </si>
  <si>
    <t>40Д</t>
  </si>
  <si>
    <t>11Х</t>
  </si>
  <si>
    <t>Омск, 13 Марьяновская, 42</t>
  </si>
  <si>
    <t>56ГД</t>
  </si>
  <si>
    <t>43Д</t>
  </si>
  <si>
    <t>32Д</t>
  </si>
  <si>
    <t>48ГД</t>
  </si>
  <si>
    <t>51ГД</t>
  </si>
  <si>
    <t>37Д</t>
  </si>
  <si>
    <t>45Д</t>
  </si>
  <si>
    <t>19ДО</t>
  </si>
  <si>
    <t>18АКТ</t>
  </si>
  <si>
    <t>Омск, Красный путь, 80Б, кв. 48</t>
  </si>
  <si>
    <t>Омска, Карла Маркса, 73, кв. 3</t>
  </si>
  <si>
    <t>35Д</t>
  </si>
  <si>
    <t>6СПД</t>
  </si>
  <si>
    <t>18ДО</t>
  </si>
  <si>
    <t>38Р</t>
  </si>
  <si>
    <t>16ДО</t>
  </si>
  <si>
    <t>8А</t>
  </si>
  <si>
    <t>Любинский район, рп Любинский, Юбилейная, 14</t>
  </si>
  <si>
    <t>61ГД</t>
  </si>
  <si>
    <t>Омская обл, Нижнеомский район, с. Хомутинка, 70 лет октября, 3, кв. 1</t>
  </si>
  <si>
    <t>41Д</t>
  </si>
  <si>
    <t>9А</t>
  </si>
  <si>
    <t>Омск, тер. СНТ Аэрофлот ал 7, участок 31</t>
  </si>
  <si>
    <t>ИЗО и черчение</t>
  </si>
  <si>
    <t>50ГД</t>
  </si>
  <si>
    <t>35Р</t>
  </si>
  <si>
    <t>С. Красноярка, Ленина, 56</t>
  </si>
  <si>
    <t>8СПД</t>
  </si>
  <si>
    <t>7ИЗО</t>
  </si>
  <si>
    <t>12ДО</t>
  </si>
  <si>
    <t>15ДО</t>
  </si>
  <si>
    <t>49ГД</t>
  </si>
  <si>
    <t>4СПД</t>
  </si>
  <si>
    <t>67ГД</t>
  </si>
  <si>
    <t>47Д</t>
  </si>
  <si>
    <t>Омск, Молодова, 10, кв. 87</t>
  </si>
  <si>
    <t>12Х</t>
  </si>
  <si>
    <t>Омск, Багратиона, 82А, кв. 38</t>
  </si>
  <si>
    <t>15МО</t>
  </si>
  <si>
    <t>дошкольное образование</t>
  </si>
  <si>
    <t>65ГД</t>
  </si>
  <si>
    <t>ПДО хореография</t>
  </si>
  <si>
    <t>35НК</t>
  </si>
  <si>
    <t>48Д</t>
  </si>
  <si>
    <t>64ГД</t>
  </si>
  <si>
    <t>39НК</t>
  </si>
  <si>
    <t>16МО</t>
  </si>
  <si>
    <t>38НК</t>
  </si>
  <si>
    <t>43НК</t>
  </si>
  <si>
    <t>42НК</t>
  </si>
  <si>
    <t>18МО</t>
  </si>
  <si>
    <t>28АКТ</t>
  </si>
  <si>
    <t>Омск, 1 Балтийская, 4</t>
  </si>
  <si>
    <t>16Х</t>
  </si>
  <si>
    <t>57Д</t>
  </si>
  <si>
    <t>44НК</t>
  </si>
  <si>
    <t>52Д</t>
  </si>
  <si>
    <t>18Х</t>
  </si>
  <si>
    <t>13Х</t>
  </si>
  <si>
    <t>Нововаршавский район, с Бобринка, Пионерская, 89, кв. 1</t>
  </si>
  <si>
    <t>Нововаршавский район, 1 Озерная, 40, кв. 1</t>
  </si>
  <si>
    <t>Калачинский район, с. Ивановка, Зелёная, 51, кв. 2</t>
  </si>
  <si>
    <t>10А</t>
  </si>
  <si>
    <t>77ГД</t>
  </si>
  <si>
    <t>21ДО</t>
  </si>
  <si>
    <t>20ДО</t>
  </si>
  <si>
    <t>59Д</t>
  </si>
  <si>
    <t>30АКТ</t>
  </si>
  <si>
    <t>Омск, Лермонтова, 136, кв. 144</t>
  </si>
  <si>
    <t>8изо</t>
  </si>
  <si>
    <t>71ГД</t>
  </si>
  <si>
    <t>15Х</t>
  </si>
  <si>
    <t>Омск, 1 Станционная, 9, кв. 55</t>
  </si>
  <si>
    <t>74ГД</t>
  </si>
  <si>
    <t>45НК</t>
  </si>
  <si>
    <t>9ИЗО</t>
  </si>
  <si>
    <t>70ГД</t>
  </si>
  <si>
    <t>40НК</t>
  </si>
  <si>
    <t>40Р</t>
  </si>
  <si>
    <t>53Д</t>
  </si>
  <si>
    <t>49Р</t>
  </si>
  <si>
    <t>п Омский, Юбилейная, 86</t>
  </si>
  <si>
    <t>50НК</t>
  </si>
  <si>
    <t>66Д</t>
  </si>
  <si>
    <t>23ДО</t>
  </si>
  <si>
    <t>Омск, 2 железнодорожная, 5, кв. 276</t>
  </si>
  <si>
    <t>24ДО</t>
  </si>
  <si>
    <t>51НК</t>
  </si>
  <si>
    <t>63Д</t>
  </si>
  <si>
    <t>72ГД</t>
  </si>
  <si>
    <t>12А</t>
  </si>
  <si>
    <t>Омск, Торговая, 25, кв. 13</t>
  </si>
  <si>
    <t>13А</t>
  </si>
  <si>
    <t>Омск, пр. Космический, 32, кв. 83</t>
  </si>
  <si>
    <t>39АКТ</t>
  </si>
  <si>
    <t>65Д</t>
  </si>
  <si>
    <t>55НК</t>
  </si>
  <si>
    <t>48НК</t>
  </si>
  <si>
    <t>79ГД</t>
  </si>
  <si>
    <t>48Р</t>
  </si>
  <si>
    <t>г. Тара, 7 линия, 50</t>
  </si>
  <si>
    <t>ПДО Хореография</t>
  </si>
  <si>
    <t>Хват Дарья Сергеевна</t>
  </si>
  <si>
    <t>47НК</t>
  </si>
  <si>
    <t>Тюменская обл, с Абатское, 50 лет Октября, 14, кв. 2</t>
  </si>
  <si>
    <t>МАОУ Абатская СОШ 2</t>
  </si>
  <si>
    <t>Омская обл, Тарский район, с. Мартюшево, Разгуляевой, 21</t>
  </si>
  <si>
    <t>54Р</t>
  </si>
  <si>
    <t>98ГД</t>
  </si>
  <si>
    <t>53Р</t>
  </si>
  <si>
    <t>Омск, Бульварная, 15, кв. 43</t>
  </si>
  <si>
    <t>97ГД</t>
  </si>
  <si>
    <t>99ГД</t>
  </si>
  <si>
    <t>60Д</t>
  </si>
  <si>
    <t>56НК</t>
  </si>
  <si>
    <t>40АКТ</t>
  </si>
  <si>
    <t>Омск, Маршала жукова, 107, кв. 348</t>
  </si>
  <si>
    <t>104ГД</t>
  </si>
  <si>
    <t>26ДО</t>
  </si>
  <si>
    <t>42АКТ</t>
  </si>
  <si>
    <t>Омск, Взлетная, 7А, кв. 83</t>
  </si>
  <si>
    <t>Омск,  Туполева, 5Б, кв. 45</t>
  </si>
  <si>
    <t>оригинал</t>
  </si>
  <si>
    <t>копия</t>
  </si>
  <si>
    <t>Оригинал</t>
  </si>
  <si>
    <t>27ДО</t>
  </si>
  <si>
    <t>62НК</t>
  </si>
  <si>
    <t>61Р</t>
  </si>
  <si>
    <t>108ГД</t>
  </si>
  <si>
    <t>20МО</t>
  </si>
  <si>
    <t>34АКТ</t>
  </si>
  <si>
    <t>музыкальное образование</t>
  </si>
  <si>
    <t>ЯНАО</t>
  </si>
  <si>
    <t>82ГД</t>
  </si>
  <si>
    <t>Педагогика дополнительного образования (техническая направленность - анимация) ком.</t>
  </si>
  <si>
    <t>Графический дизайнер (ком.)</t>
  </si>
  <si>
    <t>Дизайн (по отраслям) ком.</t>
  </si>
  <si>
    <t>15СПД</t>
  </si>
  <si>
    <t>ПДО Хореграфия</t>
  </si>
  <si>
    <t>31АКТ</t>
  </si>
  <si>
    <t>Омск, Труда, 5, кв. 74</t>
  </si>
  <si>
    <t>Актёрское искусство (ком.)</t>
  </si>
  <si>
    <t>22ДО</t>
  </si>
  <si>
    <t>ПДО (техническая направленность анимация)</t>
  </si>
  <si>
    <t>105ГД</t>
  </si>
  <si>
    <t>16СПД</t>
  </si>
  <si>
    <t>Омская обл, рп Саргатское, Солнечная, 42, кв. 19</t>
  </si>
  <si>
    <t>68НК</t>
  </si>
  <si>
    <t>69Д</t>
  </si>
  <si>
    <t>68Д</t>
  </si>
  <si>
    <t>67НК</t>
  </si>
  <si>
    <t>17СПД</t>
  </si>
  <si>
    <t>106ГД</t>
  </si>
  <si>
    <t>59Р</t>
  </si>
  <si>
    <t>34ДО</t>
  </si>
  <si>
    <t>Дошкольное образование (ком.)</t>
  </si>
  <si>
    <t>64НК</t>
  </si>
  <si>
    <t>30ДО</t>
  </si>
  <si>
    <t>114ГД</t>
  </si>
  <si>
    <t>Первоочередное, преимущественное</t>
  </si>
  <si>
    <t>49НК</t>
  </si>
  <si>
    <t>52НК</t>
  </si>
  <si>
    <t>43АКТ</t>
  </si>
  <si>
    <t>Омский район, с Новотроицкое, Гагарина, 73А</t>
  </si>
  <si>
    <t>Омск, Маршала Жукова, 156, кв. 181</t>
  </si>
  <si>
    <t>19СПД</t>
  </si>
  <si>
    <t>47АКТ</t>
  </si>
  <si>
    <t>Омск, Нефтебаза, 3, кв. 12</t>
  </si>
  <si>
    <t>Омск, 75 Гвардейской бригады, 12Б, кв. 91</t>
  </si>
  <si>
    <t>35ДО</t>
  </si>
  <si>
    <t>74Д</t>
  </si>
  <si>
    <t>5СЦ</t>
  </si>
  <si>
    <t>Омская обл, Кормиловский район, Свердлова, 42</t>
  </si>
  <si>
    <t>Омск, Молодова, 8</t>
  </si>
  <si>
    <t>36ДО</t>
  </si>
  <si>
    <t>22МО</t>
  </si>
  <si>
    <t>117ГД</t>
  </si>
  <si>
    <t>ПДО (Сценическая деятельность)</t>
  </si>
  <si>
    <t>37ДО</t>
  </si>
  <si>
    <t>24Х</t>
  </si>
  <si>
    <t>Омск, Харьковская, 11, к. 2, кв. 84</t>
  </si>
  <si>
    <t>21СПД</t>
  </si>
  <si>
    <t>Омская обл, Черлакский район, с Иртыш, Школьная, 16Г</t>
  </si>
  <si>
    <t>76Д</t>
  </si>
  <si>
    <t>75Д</t>
  </si>
  <si>
    <t>графический дизайнер (приоритет)</t>
  </si>
  <si>
    <t>39ДО</t>
  </si>
  <si>
    <t>79НК</t>
  </si>
  <si>
    <t>120ГД</t>
  </si>
  <si>
    <t>122ГД</t>
  </si>
  <si>
    <t>121ГД</t>
  </si>
  <si>
    <t>24МО</t>
  </si>
  <si>
    <t>76НК</t>
  </si>
  <si>
    <t>77НК</t>
  </si>
  <si>
    <t>49АКТ</t>
  </si>
  <si>
    <t>Омск, пр. Мира, 88, кв. 18</t>
  </si>
  <si>
    <t>52АКТ</t>
  </si>
  <si>
    <t>Омск, СНТ омь, 24</t>
  </si>
  <si>
    <t>123ГД</t>
  </si>
  <si>
    <t>124ГД</t>
  </si>
  <si>
    <t>46ДО</t>
  </si>
  <si>
    <t>77Д</t>
  </si>
  <si>
    <t>67Р</t>
  </si>
  <si>
    <t>Омск, 32 северная, 30</t>
  </si>
  <si>
    <t>Омск, Омская, 119, кв. 91</t>
  </si>
  <si>
    <t>50АКТ</t>
  </si>
  <si>
    <t>Омск, Берко Цемента, 12, кв. 81</t>
  </si>
  <si>
    <t>82Д</t>
  </si>
  <si>
    <t>27МО</t>
  </si>
  <si>
    <t>80Д</t>
  </si>
  <si>
    <t>79Д</t>
  </si>
  <si>
    <t>130ГД</t>
  </si>
  <si>
    <t>87НК</t>
  </si>
  <si>
    <t>26МО</t>
  </si>
  <si>
    <t>44ДО</t>
  </si>
  <si>
    <t>88НК</t>
  </si>
  <si>
    <t>78НК</t>
  </si>
  <si>
    <t>43ДО</t>
  </si>
  <si>
    <t>84НК</t>
  </si>
  <si>
    <t>26Х</t>
  </si>
  <si>
    <t>Омская обл, Кормиловский район, рп Кормиловка, Свердлова, 38</t>
  </si>
  <si>
    <t>25Х</t>
  </si>
  <si>
    <t>Омская обл, г Калачинск, Ленина, 21, кв. 16</t>
  </si>
  <si>
    <t>85НК</t>
  </si>
  <si>
    <t>49ДО</t>
  </si>
  <si>
    <t>51ДО</t>
  </si>
  <si>
    <t>98НК</t>
  </si>
  <si>
    <t>86Д</t>
  </si>
  <si>
    <t>145ГД</t>
  </si>
  <si>
    <t>52ДО</t>
  </si>
  <si>
    <t>88Д</t>
  </si>
  <si>
    <t>54АКТ</t>
  </si>
  <si>
    <t>Омск, 22 Партьезда, 15/8</t>
  </si>
  <si>
    <t>90НК</t>
  </si>
  <si>
    <t>133ГД</t>
  </si>
  <si>
    <t>136ГД</t>
  </si>
  <si>
    <t>14А</t>
  </si>
  <si>
    <t>г. Татарск, Спартака, 20</t>
  </si>
  <si>
    <t>31Х</t>
  </si>
  <si>
    <t>Томская обл, Каргасокский район, с Новый Васюган, Нефтеразведчиков, 45, кв. 2</t>
  </si>
  <si>
    <t>95Д</t>
  </si>
  <si>
    <t>56АКТ</t>
  </si>
  <si>
    <t>Омск, Рождественского, 1/3, кв. 27</t>
  </si>
  <si>
    <t>32Х</t>
  </si>
  <si>
    <t>Омск, пр Космический, 69, кв. 18</t>
  </si>
  <si>
    <t>77Р</t>
  </si>
  <si>
    <t>Омск, Нейбута, 14, кв. 97</t>
  </si>
  <si>
    <t>Омск, Куйбышева, 27, к. 4, кв. 42</t>
  </si>
  <si>
    <t>30Х</t>
  </si>
  <si>
    <t>53ДО</t>
  </si>
  <si>
    <t>54ДО</t>
  </si>
  <si>
    <t>29СПД</t>
  </si>
  <si>
    <t>ПДО (СПД) (ком)</t>
  </si>
  <si>
    <t>96НК</t>
  </si>
  <si>
    <t>78Д</t>
  </si>
  <si>
    <t>не явилась</t>
  </si>
  <si>
    <t>ПДО (Хореография) (ком)</t>
  </si>
  <si>
    <t>55АКТ</t>
  </si>
  <si>
    <t>101НК</t>
  </si>
  <si>
    <t>30МО</t>
  </si>
  <si>
    <t>57АКТ</t>
  </si>
  <si>
    <t>Омский район, п Ачаирский, Зеленая, 7</t>
  </si>
  <si>
    <t>141ГД</t>
  </si>
  <si>
    <t>58АКТ</t>
  </si>
  <si>
    <t>Омск, Братская, 3, кв. 70</t>
  </si>
  <si>
    <t>90Д</t>
  </si>
  <si>
    <t>74Р</t>
  </si>
  <si>
    <t>Карпец Елизавета Антоновна</t>
  </si>
  <si>
    <t>84Д</t>
  </si>
  <si>
    <t>Омская обл, Тара, 7 линия, 50</t>
  </si>
  <si>
    <t>БОУ СОШ 3 Тара</t>
  </si>
  <si>
    <t>Изо и черчение (ком)</t>
  </si>
  <si>
    <t>59АКТ</t>
  </si>
  <si>
    <t>ПДО (тех направленность - анимация)</t>
  </si>
  <si>
    <t>Омск, Кирова, 7, кв. 169</t>
  </si>
  <si>
    <t>61ДО</t>
  </si>
  <si>
    <t>28МО</t>
  </si>
  <si>
    <t>91НК</t>
  </si>
  <si>
    <t>149ГД</t>
  </si>
  <si>
    <t>33СПД</t>
  </si>
  <si>
    <t>33Х</t>
  </si>
  <si>
    <t>Омская обл, Любинский район, д Барсукова, Краснофлотская, 3, ком 1</t>
  </si>
  <si>
    <t>87Р</t>
  </si>
  <si>
    <t>Омск, Петра Осминина, 2, кв. 73</t>
  </si>
  <si>
    <t>15А</t>
  </si>
  <si>
    <t>Омская обл, рп Горьковское, Заводская, 9А</t>
  </si>
  <si>
    <t>150ГД</t>
  </si>
  <si>
    <t>34Х</t>
  </si>
  <si>
    <t>101Д</t>
  </si>
  <si>
    <t>Омск, Ватутина, 3, кв. 27</t>
  </si>
  <si>
    <t>65ДО</t>
  </si>
  <si>
    <t>64ДО</t>
  </si>
  <si>
    <t>100Д</t>
  </si>
  <si>
    <t>102Д</t>
  </si>
  <si>
    <t>Дизайн (по отраслям), ПДО (СПД)</t>
  </si>
  <si>
    <t>156ГД</t>
  </si>
  <si>
    <t>157ГД</t>
  </si>
  <si>
    <t>64АКТ</t>
  </si>
  <si>
    <t>Омская обл, Марьяновский район, рп Марьяновка, Пролетарская, 45,кв. 14</t>
  </si>
  <si>
    <t>зачтено</t>
  </si>
  <si>
    <t>69ДО</t>
  </si>
  <si>
    <t>68ДО</t>
  </si>
  <si>
    <t>103Д</t>
  </si>
  <si>
    <t>67ДО</t>
  </si>
  <si>
    <t>159ГД</t>
  </si>
  <si>
    <t>Омская обл, рп Саргатское, квартал 10, 6, кв. 5</t>
  </si>
  <si>
    <t>Омская обл, рп Саргатское, Кооперативная, 195</t>
  </si>
  <si>
    <t>Омская обл, рп Нововаршавка, Есенина, 10, кв. 6</t>
  </si>
  <si>
    <t>63АКТ</t>
  </si>
  <si>
    <t>Омск, пр Космический, 9, кв. 4</t>
  </si>
  <si>
    <t>66АКТ</t>
  </si>
  <si>
    <t>Омская обл, Тюкалинск, 5 Зеленая, 3, кв. 2</t>
  </si>
  <si>
    <t>Омск, Пригородная, 23, к. 1, кв. 134</t>
  </si>
  <si>
    <t>34СПД</t>
  </si>
  <si>
    <t>73ДО</t>
  </si>
  <si>
    <t>33МО</t>
  </si>
  <si>
    <t>34МО</t>
  </si>
  <si>
    <t>71ДО</t>
  </si>
  <si>
    <t>100Р</t>
  </si>
  <si>
    <t>25,12.2010</t>
  </si>
  <si>
    <t>Омск, 9 любинская, 65</t>
  </si>
  <si>
    <t>Омск, заозерная, 22, к. 1, кв. 87</t>
  </si>
  <si>
    <t>69АКТ</t>
  </si>
  <si>
    <t>Омск, 21 Амурская, 41, к. 3, кв. 145</t>
  </si>
  <si>
    <t>76ДО</t>
  </si>
  <si>
    <t>101Р</t>
  </si>
  <si>
    <t>109НК</t>
  </si>
  <si>
    <t>74ДО</t>
  </si>
  <si>
    <t>168ГД</t>
  </si>
  <si>
    <t>Омская обл, Кормиловский район, Советская, 56, кв. 2</t>
  </si>
  <si>
    <t>Омская обл, Нижнеомский район, Карла Маркса, 85</t>
  </si>
  <si>
    <t>16А</t>
  </si>
  <si>
    <t>Омский район, с Калинино, Ленина, 3</t>
  </si>
  <si>
    <t>67АКТ</t>
  </si>
  <si>
    <t>163ГД</t>
  </si>
  <si>
    <t>111НК</t>
  </si>
  <si>
    <t>17А</t>
  </si>
  <si>
    <t>Омская обл, рп Горьковское, Химиков, 27, кв. 1</t>
  </si>
  <si>
    <t>104Р</t>
  </si>
  <si>
    <t>Омск, пр Менделеева, 3А, кв. 23</t>
  </si>
  <si>
    <t>106Д</t>
  </si>
  <si>
    <t>Омск, пр Менделеева, 28Б, кв. 12</t>
  </si>
  <si>
    <t>112НК</t>
  </si>
  <si>
    <t>174ГД</t>
  </si>
  <si>
    <t>78ДО</t>
  </si>
  <si>
    <t>175ГД</t>
  </si>
  <si>
    <t>165ГД</t>
  </si>
  <si>
    <t>108Д</t>
  </si>
  <si>
    <t>35МО</t>
  </si>
  <si>
    <t>71АКТ</t>
  </si>
  <si>
    <t>Омск, Крупской, 9, к. 1, кв. 236</t>
  </si>
  <si>
    <t>81ДО</t>
  </si>
  <si>
    <t>113НК</t>
  </si>
  <si>
    <t>43СПД</t>
  </si>
  <si>
    <t>109Д</t>
  </si>
  <si>
    <t>70АКТ</t>
  </si>
  <si>
    <t>Омск, п Черемуховское, Катышева, 1, кв. 2</t>
  </si>
  <si>
    <t>39СПД</t>
  </si>
  <si>
    <t>Омск, Куйбышева, 27, к. 5, кв. 37</t>
  </si>
  <si>
    <t>19А</t>
  </si>
  <si>
    <t>Омск, 18 военный городок, 165, кв. 2</t>
  </si>
  <si>
    <t>83ДО</t>
  </si>
  <si>
    <t>38МО</t>
  </si>
  <si>
    <t>82ДО</t>
  </si>
  <si>
    <t>107Р</t>
  </si>
  <si>
    <t>85ДО</t>
  </si>
  <si>
    <t>111Д</t>
  </si>
  <si>
    <t>Омская обл, Оконешниковский, рп Оконешниково, Школьная, 38, кв. 2</t>
  </si>
  <si>
    <t>75АКТ</t>
  </si>
  <si>
    <t>Омск, 30 летия ВЛКСМ, 4/98</t>
  </si>
  <si>
    <t>Омск, 25 рабочая, 44</t>
  </si>
  <si>
    <t>110Д</t>
  </si>
  <si>
    <t>Омск, Осоавиахимовская, 187, кв. 21</t>
  </si>
  <si>
    <t>Омск, Багратиона, 2, кв. 34</t>
  </si>
  <si>
    <t>39Х</t>
  </si>
  <si>
    <t>Ресм хакамия, г. Черногорск, Красных партизан, 23, кв. 22</t>
  </si>
  <si>
    <t>Омск, Омская, 77к. 1, кв. 62</t>
  </si>
  <si>
    <t>78АКТ</t>
  </si>
  <si>
    <t>Красноярский край, п Абан, Восточная, 36, кв. 2</t>
  </si>
  <si>
    <t>112Д</t>
  </si>
  <si>
    <t>НК (ком)</t>
  </si>
  <si>
    <t>реклама, НК, ДО, СПД  отозвано через ЕПГУ</t>
  </si>
  <si>
    <t>115Д</t>
  </si>
  <si>
    <t>1Х-ком</t>
  </si>
  <si>
    <t>113Д</t>
  </si>
  <si>
    <t>не явился</t>
  </si>
  <si>
    <t>не будет поступать</t>
  </si>
  <si>
    <t>79АКТ</t>
  </si>
  <si>
    <t>Омская обл, Любинский район, д Барсуковка, Краснофлотская, 12, кв. 2</t>
  </si>
  <si>
    <t>45СПД</t>
  </si>
  <si>
    <t>114Д</t>
  </si>
  <si>
    <t>115НК</t>
  </si>
  <si>
    <t>180ГД</t>
  </si>
  <si>
    <t>Омск, Тюленина,, 3, кв. 17</t>
  </si>
  <si>
    <t>40МО</t>
  </si>
  <si>
    <t>116Д</t>
  </si>
  <si>
    <t>185ГД</t>
  </si>
  <si>
    <t>81АКТ</t>
  </si>
  <si>
    <t>186ГД</t>
  </si>
  <si>
    <t>82АКТ</t>
  </si>
  <si>
    <t>Омская обл, рп Кормиловка, Добровольского, 42</t>
  </si>
  <si>
    <t>21А</t>
  </si>
  <si>
    <t>Омск, 17 рабочая, 118</t>
  </si>
  <si>
    <t>187ГД</t>
  </si>
  <si>
    <t>Омск, Остановочный пункт, 2890 км, 3, кв. 3</t>
  </si>
  <si>
    <t>94ДО</t>
  </si>
  <si>
    <t>83АКТ</t>
  </si>
  <si>
    <t>Тюменская обл, Абатский район, с Абатское, Гурьева, 31</t>
  </si>
  <si>
    <t>ПДО Хореография, сценическая деятельность</t>
  </si>
  <si>
    <t>Дроздова Анастасия Андреевна</t>
  </si>
  <si>
    <t>119НК</t>
  </si>
  <si>
    <t>ЯНАО, г. Тарко-Сале, Труда, 8, кв. 12</t>
  </si>
  <si>
    <t>Омск, Космический пр., 16, кв. 85</t>
  </si>
  <si>
    <t>МБОУ СОШ 2 ЯНАО</t>
  </si>
  <si>
    <t>86АКТ</t>
  </si>
  <si>
    <t>г. Омск, 3 Путевая, 33А</t>
  </si>
  <si>
    <t>121НК</t>
  </si>
  <si>
    <t>100ДО</t>
  </si>
  <si>
    <t>118Р</t>
  </si>
  <si>
    <t>95ДО</t>
  </si>
  <si>
    <t>118НК</t>
  </si>
  <si>
    <t>87АКТ</t>
  </si>
  <si>
    <t>Омск, 27 северная, 44, к. 2, кв. 114</t>
  </si>
  <si>
    <t>1АКТ-ком</t>
  </si>
  <si>
    <t>97ДО</t>
  </si>
  <si>
    <t>84АКТ</t>
  </si>
  <si>
    <t>Омск, Братская, 19, к. 2, кв. 56</t>
  </si>
  <si>
    <t>117Р</t>
  </si>
  <si>
    <t>Омск, 5 кордная, 21, кв. 11</t>
  </si>
  <si>
    <t>101ДО</t>
  </si>
  <si>
    <t>193ГД</t>
  </si>
  <si>
    <t>49СПД</t>
  </si>
  <si>
    <t>50СПД</t>
  </si>
  <si>
    <t>124НК</t>
  </si>
  <si>
    <t>194ГД</t>
  </si>
  <si>
    <t>102ДО</t>
  </si>
  <si>
    <t>125НК</t>
  </si>
  <si>
    <t>195ГД</t>
  </si>
  <si>
    <t>196ГД</t>
  </si>
  <si>
    <t>ПДО (СПД), реклама, граф дизайнер</t>
  </si>
  <si>
    <t>41Х</t>
  </si>
  <si>
    <t>Омск, Молодогвардейская, 15, кв. 38</t>
  </si>
  <si>
    <t>ПДО (тех.направленность - анимация)</t>
  </si>
  <si>
    <t>Дизайн (по отраслям), изо и черчение</t>
  </si>
  <si>
    <t>графический дизайнер</t>
  </si>
  <si>
    <t>103ДО</t>
  </si>
  <si>
    <t>Омская обл, Полтавский район, рп Полтавка, 20 Парттсъезда, 8</t>
  </si>
  <si>
    <t>124Р</t>
  </si>
  <si>
    <t>Омск, Молодогвардейская, 3</t>
  </si>
  <si>
    <t>ДО</t>
  </si>
  <si>
    <t>ПДО СПД</t>
  </si>
  <si>
    <t>200ГД</t>
  </si>
  <si>
    <t>104ДО</t>
  </si>
  <si>
    <t>7СЦ</t>
  </si>
  <si>
    <t>128НК</t>
  </si>
  <si>
    <t>129НК</t>
  </si>
  <si>
    <t>53СПД</t>
  </si>
  <si>
    <t>203ГД</t>
  </si>
  <si>
    <t>ЕГПУ</t>
  </si>
  <si>
    <t>105ДО</t>
  </si>
  <si>
    <t>43Х</t>
  </si>
  <si>
    <t>131НК</t>
  </si>
  <si>
    <t>ПДО (хореография)</t>
  </si>
  <si>
    <t>106ДО</t>
  </si>
  <si>
    <t>Дошкольное образование
ком</t>
  </si>
  <si>
    <t>54СПД</t>
  </si>
  <si>
    <t>107ДО</t>
  </si>
  <si>
    <t>133НК</t>
  </si>
  <si>
    <t>55СПД</t>
  </si>
  <si>
    <t>134НК</t>
  </si>
  <si>
    <t>56СПД</t>
  </si>
  <si>
    <t>119Д</t>
  </si>
  <si>
    <t>Дизайн</t>
  </si>
  <si>
    <t>206ГД</t>
  </si>
  <si>
    <t>207ГД</t>
  </si>
  <si>
    <t>Омская обл, Калачинский р-н, п.Индейка, ул.Центральная, д. 25, кв.2</t>
  </si>
  <si>
    <t>1ГД-ком</t>
  </si>
  <si>
    <t>Дизайн (ком)</t>
  </si>
  <si>
    <t>91АКТ</t>
  </si>
  <si>
    <t>Казахстан, г.Конаев, 1Микр.,д.28, кв.26</t>
  </si>
  <si>
    <t>136НК</t>
  </si>
  <si>
    <t>23А</t>
  </si>
  <si>
    <t>г.Омск, ул 1-я Станционная, д.9, кв.95</t>
  </si>
  <si>
    <t>92АКТ</t>
  </si>
  <si>
    <t>г.Омск, ул 8-я Линия, д.219, кв.97</t>
  </si>
  <si>
    <t>Власова Анна Романовна</t>
  </si>
  <si>
    <t>138НК</t>
  </si>
  <si>
    <t>г.Ярославль, д.Добрынина д.25А, кв. 22</t>
  </si>
  <si>
    <t>МОУ "Лицей №3" им.Главного маршала авиации А.Е.Голованова Городского окр  Люберцы Московской обл</t>
  </si>
  <si>
    <t>Ярославская обл.</t>
  </si>
  <si>
    <t>93АКТ</t>
  </si>
  <si>
    <t>г.Омск ,ул. 2-я Барнаульская, д.94, кв.44</t>
  </si>
  <si>
    <t>59СПД</t>
  </si>
  <si>
    <t>Актерское искусство
ПДО (сцен.деят)</t>
  </si>
  <si>
    <t>60СПД</t>
  </si>
  <si>
    <t>ИЗО
отозвано через епгу, Р, Д</t>
  </si>
  <si>
    <t>1СПД-ком</t>
  </si>
  <si>
    <t>ПДО (СПД) ком</t>
  </si>
  <si>
    <t>20ИЗО</t>
  </si>
  <si>
    <t xml:space="preserve">ПДО (тех.направленность - анимация)
</t>
  </si>
  <si>
    <t>2СПД-ком</t>
  </si>
  <si>
    <t>ПДО (СПО)</t>
  </si>
  <si>
    <t>69СПД</t>
  </si>
  <si>
    <t>Реклама, ИЗО</t>
  </si>
  <si>
    <t>Музыкальное образованием (рекомендованы на бюджет )</t>
  </si>
  <si>
    <t>Дизайн (по отраслям)  (рекомендованы на бюджет )</t>
  </si>
  <si>
    <t>Педагогика дополнительного образования (хореография)  (рекомендованы на бюджет )</t>
  </si>
  <si>
    <t>Актерское искусство
 (рекомендованы на бюджет )</t>
  </si>
  <si>
    <t>Изобразительное искусство и черчение 
(рекомендованы на бюджет )</t>
  </si>
  <si>
    <t>Графический дизайнер
 (рекомендованы на бюджет )</t>
  </si>
  <si>
    <t>Педагогика дополнительного образования (Техническая направленность-Анимация)
 (рекомендованы на бюджет )</t>
  </si>
  <si>
    <t>Педагогика дополнительного образования (Социально-педагогическая деятельность)
 (рекомендованы на бюджет )</t>
  </si>
  <si>
    <t>Преподавание в начальных классах 
 (рекомендованы на бюджет )</t>
  </si>
  <si>
    <t>Дошкольное образование 
 (рекомендованы на бюджет )</t>
  </si>
  <si>
    <t>Реклама 
 (рекомендованы на бюджет )</t>
  </si>
  <si>
    <t>Педагогика дополнительного образования (сценическая деятельность) 
 (рекомендованы на бюджет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</si>
</sst>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_-* #,##0.00\ _₽_-;\-* #,##0.00\ _₽_-;_-* &quot;-&quot;??\ _₽_-;_-@_-"/>
  </numFmts>
  <fonts count="29" x14ac:knownFonts="1">
    <font>
      <sz val="11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6CA52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4" xfId="0" applyFill="1" applyBorder="1"/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8" fillId="0" borderId="4" xfId="0" applyFont="1" applyFill="1" applyBorder="1"/>
    <xf numFmtId="0" fontId="8" fillId="0" borderId="6" xfId="0" applyFont="1" applyFill="1" applyBorder="1" applyAlignment="1">
      <alignment vertical="center" wrapText="1"/>
    </xf>
    <xf numFmtId="2" fontId="8" fillId="0" borderId="0" xfId="0" applyNumberFormat="1" applyFont="1" applyFill="1"/>
    <xf numFmtId="0" fontId="8" fillId="0" borderId="4" xfId="0" applyFont="1" applyBorder="1"/>
    <xf numFmtId="2" fontId="8" fillId="0" borderId="0" xfId="0" applyNumberFormat="1" applyFont="1"/>
    <xf numFmtId="0" fontId="8" fillId="0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2" fillId="0" borderId="1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17" fillId="0" borderId="0" xfId="0" applyFont="1" applyFill="1"/>
    <xf numFmtId="0" fontId="0" fillId="3" borderId="0" xfId="0" applyFill="1"/>
    <xf numFmtId="0" fontId="18" fillId="0" borderId="6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14" fontId="18" fillId="0" borderId="12" xfId="0" applyNumberFormat="1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14" fontId="18" fillId="0" borderId="15" xfId="0" applyNumberFormat="1" applyFont="1" applyFill="1" applyBorder="1" applyAlignment="1">
      <alignment horizontal="center" vertical="center" wrapText="1"/>
    </xf>
    <xf numFmtId="2" fontId="18" fillId="0" borderId="15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wrapText="1"/>
    </xf>
    <xf numFmtId="2" fontId="18" fillId="0" borderId="1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14" fontId="18" fillId="0" borderId="12" xfId="0" applyNumberFormat="1" applyFont="1" applyFill="1" applyBorder="1" applyAlignment="1">
      <alignment horizont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3" borderId="12" xfId="0" applyNumberFormat="1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14" fontId="18" fillId="3" borderId="12" xfId="0" applyNumberFormat="1" applyFont="1" applyFill="1" applyBorder="1" applyAlignment="1">
      <alignment horizontal="center" vertical="center" wrapText="1"/>
    </xf>
    <xf numFmtId="2" fontId="18" fillId="3" borderId="12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14" fontId="18" fillId="0" borderId="11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14" fontId="18" fillId="0" borderId="18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14" fontId="19" fillId="0" borderId="12" xfId="0" applyNumberFormat="1" applyFont="1" applyFill="1" applyBorder="1" applyAlignment="1">
      <alignment horizontal="center" vertical="center" wrapText="1"/>
    </xf>
    <xf numFmtId="2" fontId="18" fillId="0" borderId="18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0" fontId="18" fillId="0" borderId="18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wrapText="1"/>
    </xf>
    <xf numFmtId="0" fontId="18" fillId="0" borderId="8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wrapText="1"/>
    </xf>
    <xf numFmtId="14" fontId="18" fillId="0" borderId="4" xfId="0" applyNumberFormat="1" applyFont="1" applyFill="1" applyBorder="1" applyAlignment="1">
      <alignment horizontal="center" wrapText="1"/>
    </xf>
    <xf numFmtId="14" fontId="18" fillId="0" borderId="6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0" fontId="18" fillId="0" borderId="17" xfId="0" applyFont="1" applyFill="1" applyBorder="1" applyAlignment="1">
      <alignment horizontal="center" wrapText="1"/>
    </xf>
    <xf numFmtId="2" fontId="18" fillId="0" borderId="18" xfId="0" applyNumberFormat="1" applyFont="1" applyFill="1" applyBorder="1" applyAlignment="1">
      <alignment horizontal="center" wrapText="1"/>
    </xf>
    <xf numFmtId="14" fontId="18" fillId="0" borderId="9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wrapText="1"/>
    </xf>
    <xf numFmtId="0" fontId="18" fillId="0" borderId="4" xfId="0" applyNumberFormat="1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3" borderId="6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0" fillId="0" borderId="0" xfId="0" applyFont="1" applyFill="1"/>
    <xf numFmtId="0" fontId="18" fillId="0" borderId="4" xfId="0" applyFont="1" applyBorder="1" applyAlignment="1">
      <alignment horizontal="center" vertical="center" wrapText="1"/>
    </xf>
    <xf numFmtId="14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18" fillId="3" borderId="5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18" fillId="0" borderId="4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17" fillId="3" borderId="0" xfId="0" applyFont="1" applyFill="1"/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0" fontId="0" fillId="0" borderId="12" xfId="0" applyFill="1" applyBorder="1"/>
    <xf numFmtId="14" fontId="25" fillId="0" borderId="4" xfId="0" applyNumberFormat="1" applyFont="1" applyFill="1" applyBorder="1" applyAlignment="1">
      <alignment horizontal="center" vertical="center" wrapText="1"/>
    </xf>
    <xf numFmtId="14" fontId="25" fillId="0" borderId="12" xfId="0" applyNumberFormat="1" applyFont="1" applyFill="1" applyBorder="1" applyAlignment="1">
      <alignment horizontal="center" vertical="center" wrapText="1"/>
    </xf>
    <xf numFmtId="2" fontId="25" fillId="0" borderId="12" xfId="0" applyNumberFormat="1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2" fontId="25" fillId="0" borderId="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2" fontId="23" fillId="0" borderId="4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wrapText="1"/>
    </xf>
    <xf numFmtId="0" fontId="1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18" fillId="4" borderId="4" xfId="0" applyNumberFormat="1" applyFont="1" applyFill="1" applyBorder="1" applyAlignment="1">
      <alignment horizontal="center" vertical="center" wrapText="1"/>
    </xf>
    <xf numFmtId="2" fontId="18" fillId="4" borderId="12" xfId="0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0" fillId="4" borderId="0" xfId="0" applyFill="1"/>
    <xf numFmtId="0" fontId="18" fillId="4" borderId="4" xfId="0" applyFont="1" applyFill="1" applyBorder="1" applyAlignment="1">
      <alignment horizontal="center" vertical="center" wrapText="1"/>
    </xf>
    <xf numFmtId="2" fontId="18" fillId="4" borderId="4" xfId="0" applyNumberFormat="1" applyFont="1" applyFill="1" applyBorder="1" applyAlignment="1">
      <alignment horizontal="center" vertical="center" wrapText="1"/>
    </xf>
    <xf numFmtId="0" fontId="18" fillId="4" borderId="4" xfId="0" applyNumberFormat="1" applyFont="1" applyFill="1" applyBorder="1" applyAlignment="1">
      <alignment horizontal="center" vertical="center" wrapText="1"/>
    </xf>
    <xf numFmtId="2" fontId="18" fillId="4" borderId="0" xfId="0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0" xfId="0" applyNumberFormat="1" applyFont="1" applyFill="1" applyBorder="1" applyAlignment="1">
      <alignment horizontal="center" vertical="center" wrapText="1"/>
    </xf>
    <xf numFmtId="0" fontId="25" fillId="0" borderId="6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wrapText="1"/>
    </xf>
    <xf numFmtId="0" fontId="0" fillId="0" borderId="12" xfId="0" applyBorder="1"/>
    <xf numFmtId="0" fontId="18" fillId="3" borderId="0" xfId="0" applyFont="1" applyFill="1" applyBorder="1" applyAlignment="1">
      <alignment wrapText="1"/>
    </xf>
    <xf numFmtId="0" fontId="18" fillId="0" borderId="12" xfId="0" applyNumberFormat="1" applyFont="1" applyFill="1" applyBorder="1" applyAlignment="1">
      <alignment horizont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0" fontId="18" fillId="3" borderId="4" xfId="0" applyNumberFormat="1" applyFont="1" applyFill="1" applyBorder="1" applyAlignment="1">
      <alignment horizontal="center" vertical="center" wrapText="1"/>
    </xf>
    <xf numFmtId="0" fontId="18" fillId="3" borderId="18" xfId="0" applyNumberFormat="1" applyFont="1" applyFill="1" applyBorder="1" applyAlignment="1">
      <alignment horizontal="center" vertical="center" wrapText="1"/>
    </xf>
    <xf numFmtId="2" fontId="18" fillId="3" borderId="18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8" xfId="0" applyNumberFormat="1" applyFont="1" applyFill="1" applyBorder="1" applyAlignment="1">
      <alignment horizontal="center" vertical="center" wrapText="1"/>
    </xf>
    <xf numFmtId="2" fontId="25" fillId="3" borderId="0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25" fillId="0" borderId="10" xfId="0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18" fillId="5" borderId="12" xfId="0" applyFont="1" applyFill="1" applyBorder="1" applyAlignment="1">
      <alignment horizontal="center" vertical="center" wrapText="1"/>
    </xf>
    <xf numFmtId="0" fontId="18" fillId="5" borderId="6" xfId="0" applyNumberFormat="1" applyFont="1" applyFill="1" applyBorder="1" applyAlignment="1">
      <alignment horizontal="center" vertical="center" wrapText="1"/>
    </xf>
    <xf numFmtId="2" fontId="18" fillId="5" borderId="12" xfId="0" applyNumberFormat="1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14" fontId="18" fillId="5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NumberFormat="1" applyFont="1" applyFill="1" applyBorder="1" applyAlignment="1">
      <alignment horizontal="center" vertical="center" wrapText="1"/>
    </xf>
    <xf numFmtId="2" fontId="18" fillId="5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6" borderId="0" xfId="0" applyFont="1" applyFill="1"/>
    <xf numFmtId="0" fontId="18" fillId="5" borderId="0" xfId="0" applyFont="1" applyFill="1" applyBorder="1" applyAlignment="1">
      <alignment horizontal="center" wrapText="1"/>
    </xf>
    <xf numFmtId="0" fontId="17" fillId="5" borderId="0" xfId="0" applyFont="1" applyFill="1"/>
    <xf numFmtId="0" fontId="18" fillId="5" borderId="18" xfId="0" applyFont="1" applyFill="1" applyBorder="1" applyAlignment="1">
      <alignment horizontal="center" vertical="center" wrapText="1"/>
    </xf>
    <xf numFmtId="14" fontId="18" fillId="5" borderId="18" xfId="0" applyNumberFormat="1" applyFont="1" applyFill="1" applyBorder="1" applyAlignment="1">
      <alignment horizontal="center" vertical="center" wrapText="1"/>
    </xf>
    <xf numFmtId="2" fontId="18" fillId="5" borderId="18" xfId="0" applyNumberFormat="1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8" xfId="0" applyFont="1" applyBorder="1" applyAlignment="1">
      <alignment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wrapText="1"/>
    </xf>
    <xf numFmtId="2" fontId="18" fillId="5" borderId="0" xfId="0" applyNumberFormat="1" applyFont="1" applyFill="1" applyBorder="1" applyAlignment="1">
      <alignment horizont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0" borderId="12" xfId="0" applyNumberFormat="1" applyFont="1" applyFill="1" applyBorder="1" applyAlignment="1">
      <alignment horizontal="center" vertical="center" wrapText="1"/>
    </xf>
    <xf numFmtId="0" fontId="26" fillId="0" borderId="4" xfId="0" applyNumberFormat="1" applyFont="1" applyFill="1" applyBorder="1" applyAlignment="1">
      <alignment horizontal="center" vertical="center" wrapText="1"/>
    </xf>
    <xf numFmtId="2" fontId="26" fillId="0" borderId="12" xfId="0" applyNumberFormat="1" applyFont="1" applyFill="1" applyBorder="1" applyAlignment="1">
      <alignment horizontal="center" vertical="center" wrapText="1"/>
    </xf>
    <xf numFmtId="2" fontId="26" fillId="0" borderId="4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wrapText="1"/>
    </xf>
    <xf numFmtId="14" fontId="26" fillId="0" borderId="12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0" fillId="7" borderId="0" xfId="0" applyFill="1"/>
    <xf numFmtId="0" fontId="26" fillId="0" borderId="4" xfId="0" applyFont="1" applyFill="1" applyBorder="1" applyAlignment="1">
      <alignment horizontal="center" wrapText="1"/>
    </xf>
    <xf numFmtId="0" fontId="5" fillId="3" borderId="0" xfId="0" applyFont="1" applyFill="1"/>
    <xf numFmtId="0" fontId="26" fillId="0" borderId="4" xfId="0" applyFont="1" applyBorder="1" applyAlignment="1">
      <alignment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18" fillId="5" borderId="18" xfId="0" applyNumberFormat="1" applyFont="1" applyFill="1" applyBorder="1" applyAlignment="1">
      <alignment horizontal="center" vertical="center" wrapText="1"/>
    </xf>
    <xf numFmtId="14" fontId="23" fillId="5" borderId="0" xfId="0" applyNumberFormat="1" applyFont="1" applyFill="1" applyBorder="1" applyAlignment="1">
      <alignment horizontal="center" vertical="center" wrapText="1"/>
    </xf>
    <xf numFmtId="2" fontId="23" fillId="5" borderId="4" xfId="0" applyNumberFormat="1" applyFont="1" applyFill="1" applyBorder="1" applyAlignment="1">
      <alignment horizontal="center" vertical="center" wrapText="1"/>
    </xf>
    <xf numFmtId="2" fontId="23" fillId="5" borderId="0" xfId="0" applyNumberFormat="1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2" fontId="18" fillId="0" borderId="15" xfId="0" applyNumberFormat="1" applyFont="1" applyFill="1" applyBorder="1" applyAlignment="1">
      <alignment horizontal="center" wrapText="1"/>
    </xf>
    <xf numFmtId="2" fontId="18" fillId="0" borderId="15" xfId="0" applyNumberFormat="1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2" fontId="18" fillId="0" borderId="15" xfId="0" applyNumberFormat="1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14" fontId="25" fillId="0" borderId="15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2" fontId="24" fillId="0" borderId="0" xfId="0" applyNumberFormat="1" applyFont="1" applyFill="1" applyBorder="1" applyAlignment="1">
      <alignment horizontal="center" wrapText="1"/>
    </xf>
    <xf numFmtId="2" fontId="18" fillId="0" borderId="12" xfId="0" applyNumberFormat="1" applyFont="1" applyBorder="1" applyAlignment="1">
      <alignment wrapText="1"/>
    </xf>
    <xf numFmtId="0" fontId="18" fillId="2" borderId="1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wrapText="1"/>
    </xf>
    <xf numFmtId="2" fontId="23" fillId="0" borderId="12" xfId="0" applyNumberFormat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wrapText="1"/>
    </xf>
    <xf numFmtId="0" fontId="12" fillId="7" borderId="15" xfId="0" applyFont="1" applyFill="1" applyBorder="1" applyAlignment="1">
      <alignment horizontal="center" vertical="center" wrapText="1"/>
    </xf>
    <xf numFmtId="0" fontId="14" fillId="7" borderId="0" xfId="0" applyFont="1" applyFill="1"/>
    <xf numFmtId="2" fontId="18" fillId="0" borderId="4" xfId="0" applyNumberFormat="1" applyFont="1" applyFill="1" applyBorder="1" applyAlignment="1">
      <alignment horizontal="right" vertical="center" wrapText="1"/>
    </xf>
    <xf numFmtId="0" fontId="0" fillId="7" borderId="0" xfId="0" applyFill="1" applyAlignment="1">
      <alignment vertical="center"/>
    </xf>
    <xf numFmtId="164" fontId="18" fillId="0" borderId="4" xfId="0" applyNumberFormat="1" applyFont="1" applyFill="1" applyBorder="1" applyAlignment="1">
      <alignment horizontal="center" vertical="center" wrapText="1"/>
    </xf>
    <xf numFmtId="14" fontId="2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14" fontId="18" fillId="5" borderId="19" xfId="0" applyNumberFormat="1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15" xfId="0" applyFill="1" applyBorder="1"/>
    <xf numFmtId="0" fontId="18" fillId="0" borderId="6" xfId="0" applyFont="1" applyFill="1" applyBorder="1" applyAlignment="1">
      <alignment vertic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</cellXfs>
  <cellStyles count="1">
    <cellStyle name="Обычный" xfId="0" builtinId="0"/>
  </cellStyles>
  <dxfs count="515">
    <dxf>
      <fill>
        <patternFill patternType="solid">
          <fgColor rgb="FF36CA52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36CA52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FF330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36CA52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36CA52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9" formatCode="d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165" formatCode="_-* #,##0.00\ _₽_-;\-* #,##0.00\ _₽_-;_-* &quot;-&quot;??\ _₽_-;_-@_-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bgColor auto="1"/>
        </patternFill>
      </fill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relativeIndent="0" justifyLastLine="0" shrinkToFit="0" readingOrder="0"/>
    </dxf>
  </dxfs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36CA52"/>
      <color rgb="FFFF0000"/>
      <color rgb="FFFF3300"/>
      <color rgb="FFC3EFCB"/>
      <color rgb="FFB6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Таблица911" displayName="Таблица911" ref="A2:J133" totalsRowShown="0" headerRowDxfId="514" dataDxfId="513">
  <autoFilter ref="A2:J133" xr:uid="{00000000-0009-0000-0100-00000A000000}"/>
  <sortState xmlns:xlrd2="http://schemas.microsoft.com/office/spreadsheetml/2017/richdata2" ref="A3:I133">
    <sortCondition descending="1" ref="B3:B133"/>
  </sortState>
  <tableColumns count="10">
    <tableColumn id="1" xr3:uid="{00000000-0010-0000-0000-000001000000}" name="ФИО" dataDxfId="512"/>
    <tableColumn id="8" xr3:uid="{00000000-0010-0000-0000-000008000000}" name="Общий балл" dataDxfId="511">
      <calculatedColumnFormula>SUM(Таблица911[[#This Row],[Средний балл аттестата]],Таблица911[[#This Row],[Результат вступительного испытания]])</calculatedColumnFormula>
    </tableColumn>
    <tableColumn id="2" xr3:uid="{00000000-0010-0000-0000-000002000000}" name="Средний балл аттестата" dataDxfId="510"/>
    <tableColumn id="9" xr3:uid="{00000000-0010-0000-0000-000009000000}" name="Результат вступительного испытания"/>
    <tableColumn id="12" xr3:uid="{00000000-0010-0000-0000-00000C000000}" name="Наличие оригинала аттестата" dataDxfId="509"/>
    <tableColumn id="3" xr3:uid="{00000000-0010-0000-0000-000003000000}" name="Приоритет" dataDxfId="508"/>
    <tableColumn id="4" xr3:uid="{00000000-0010-0000-0000-000004000000}" name="Специальность 2" dataDxfId="507"/>
    <tableColumn id="5" xr3:uid="{00000000-0010-0000-0000-000005000000}" name="Специальность 3" dataDxfId="506"/>
    <tableColumn id="7" xr3:uid="{00000000-0010-0000-0000-000007000000}" name="Индивидуальный номер" dataDxfId="505"/>
    <tableColumn id="6" xr3:uid="{00000000-0010-0000-0000-000006000000}" name="Общежитие" dataDxfId="504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Таблица9" displayName="Таблица9" ref="A2:R29" totalsRowShown="0" headerRowDxfId="341" dataDxfId="340">
  <autoFilter ref="A2:R29" xr:uid="{00000000-0009-0000-0100-000009000000}"/>
  <sortState xmlns:xlrd2="http://schemas.microsoft.com/office/spreadsheetml/2017/richdata2" ref="A3:R29">
    <sortCondition sortBy="cellColor" ref="H3:H29" dxfId="339"/>
  </sortState>
  <tableColumns count="18">
    <tableColumn id="27" xr3:uid="{00000000-0010-0000-0900-00001B000000}" name="№" dataDxfId="338"/>
    <tableColumn id="8" xr3:uid="{00000000-0010-0000-0900-000008000000}" name="индивидуальный номер" dataDxfId="337"/>
    <tableColumn id="31" xr3:uid="{665CF14D-5EE5-4561-BDB0-D5CAAF665700}" name="Форма подачи документов" dataDxfId="336"/>
    <tableColumn id="2" xr3:uid="{00000000-0010-0000-0900-000002000000}" name="Пол" dataDxfId="335"/>
    <tableColumn id="9" xr3:uid="{00000000-0010-0000-0900-000009000000}" name="Дата рождения" dataDxfId="334"/>
    <tableColumn id="12" xr3:uid="{00000000-0010-0000-0900-00000C000000}" name="адрес по прописке" dataDxfId="333"/>
    <tableColumn id="3" xr3:uid="{00000000-0010-0000-0900-000003000000}" name="адрес места жительства" dataDxfId="332"/>
    <tableColumn id="4" xr3:uid="{00000000-0010-0000-0900-000004000000}" name="общий балл" dataDxfId="331"/>
    <tableColumn id="5" xr3:uid="{00000000-0010-0000-0900-000005000000}" name="Средний балл аттестата" dataDxfId="330"/>
    <tableColumn id="7" xr3:uid="{00000000-0010-0000-0900-000007000000}" name="Результат вступительных испытаний" dataDxfId="329"/>
    <tableColumn id="30" xr3:uid="{00000000-0010-0000-0900-00001E000000}" name="Балл первоочередной" dataDxfId="328"/>
    <tableColumn id="6" xr3:uid="{00000000-0010-0000-0900-000006000000}" name="Наличие оригинала  аттестата" dataDxfId="327"/>
    <tableColumn id="10" xr3:uid="{00000000-0010-0000-0900-00000A000000}" name="Приоритет" dataDxfId="326"/>
    <tableColumn id="11" xr3:uid="{00000000-0010-0000-0900-00000B000000}" name="Специальность 2" dataDxfId="325"/>
    <tableColumn id="13" xr3:uid="{00000000-0010-0000-0900-00000D000000}" name="Специальность 3" dataDxfId="324"/>
    <tableColumn id="14" xr3:uid="{00000000-0010-0000-0900-00000E000000}" name="договор о целевом обучении" dataDxfId="323"/>
    <tableColumn id="24" xr3:uid="{00000000-0010-0000-0900-000018000000}" name="Первоочередное или приемущественное право" dataDxfId="322"/>
    <tableColumn id="23" xr3:uid="{00000000-0010-0000-0900-000017000000}" name="Общежитие" dataDxfId="321"/>
  </tableColumns>
  <tableStyleInfo name="TableStyleLight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Таблица913" displayName="Таблица913" ref="A2:O29" totalsRowShown="0" headerRowDxfId="320" dataDxfId="319">
  <autoFilter ref="A2:O29" xr:uid="{00000000-0009-0000-0100-00000C000000}"/>
  <sortState xmlns:xlrd2="http://schemas.microsoft.com/office/spreadsheetml/2017/richdata2" ref="A3:O29">
    <sortCondition descending="1" sortBy="cellColor" ref="E3:E29" dxfId="52"/>
  </sortState>
  <tableColumns count="15">
    <tableColumn id="27" xr3:uid="{00000000-0010-0000-0A00-00001B000000}" name="№" dataDxfId="318"/>
    <tableColumn id="8" xr3:uid="{00000000-0010-0000-0A00-000008000000}" name="индивидуальный номер" dataDxfId="317"/>
    <tableColumn id="31" xr3:uid="{CDC6F207-E98A-475C-A362-71DA2C92273F}" name="Форма подачи документов" dataDxfId="316"/>
    <tableColumn id="2" xr3:uid="{00000000-0010-0000-0A00-000002000000}" name="Пол" dataDxfId="315"/>
    <tableColumn id="4" xr3:uid="{00000000-0010-0000-0A00-000004000000}" name="общий балл" dataDxfId="314">
      <calculatedColumnFormula>SUM(Таблица26[[#This Row],[Средний балл аттестата]:[Балл первоочередной]])</calculatedColumnFormula>
    </tableColumn>
    <tableColumn id="5" xr3:uid="{00000000-0010-0000-0A00-000005000000}" name="Средний балл аттестата" dataDxfId="313"/>
    <tableColumn id="7" xr3:uid="{00000000-0010-0000-0A00-000007000000}" name="Результат вступительных испытаний" dataDxfId="312"/>
    <tableColumn id="30" xr3:uid="{00000000-0010-0000-0A00-00001E000000}" name="Балл первоочередной" dataDxfId="311"/>
    <tableColumn id="6" xr3:uid="{00000000-0010-0000-0A00-000006000000}" name="Наличие оригинала  аттестата" dataDxfId="310"/>
    <tableColumn id="10" xr3:uid="{00000000-0010-0000-0A00-00000A000000}" name="Приоритет" dataDxfId="309"/>
    <tableColumn id="11" xr3:uid="{00000000-0010-0000-0A00-00000B000000}" name="Специальность 2" dataDxfId="308"/>
    <tableColumn id="13" xr3:uid="{00000000-0010-0000-0A00-00000D000000}" name="Специальность 3" dataDxfId="307"/>
    <tableColumn id="14" xr3:uid="{00000000-0010-0000-0A00-00000E000000}" name="договор о целевом обучении" dataDxfId="306"/>
    <tableColumn id="24" xr3:uid="{00000000-0010-0000-0A00-000018000000}" name="Первоочередное или приемущественное право" dataDxfId="305"/>
    <tableColumn id="23" xr3:uid="{00000000-0010-0000-0A00-000017000000}" name="Общежитие" dataDxfId="304"/>
  </tableColumns>
  <tableStyleInfo name="TableStyleLight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Таблица91314" displayName="Таблица91314" ref="A2:N52" totalsRowShown="0" headerRowDxfId="303" dataDxfId="302">
  <autoFilter ref="A2:N52" xr:uid="{00000000-0009-0000-0100-00000D000000}"/>
  <sortState xmlns:xlrd2="http://schemas.microsoft.com/office/spreadsheetml/2017/richdata2" ref="A3:N52">
    <sortCondition sortBy="cellColor" ref="E3:E52" dxfId="51"/>
  </sortState>
  <tableColumns count="14">
    <tableColumn id="27" xr3:uid="{00000000-0010-0000-0B00-00001B000000}" name="№" dataDxfId="301"/>
    <tableColumn id="8" xr3:uid="{00000000-0010-0000-0B00-000008000000}" name="индивидуальный номер" dataDxfId="300"/>
    <tableColumn id="31" xr3:uid="{1660B54B-D027-42DD-A7C4-8DE8826498E7}" name="Форма подачи документов" dataDxfId="299"/>
    <tableColumn id="2" xr3:uid="{00000000-0010-0000-0B00-000002000000}" name="Пол" dataDxfId="298"/>
    <tableColumn id="4" xr3:uid="{00000000-0010-0000-0B00-000004000000}" name="общий балл" dataDxfId="297">
      <calculatedColumnFormula>SUM(Таблица91314[[#This Row],[Средний балл аттестата]:[Балл первоочередной]])</calculatedColumnFormula>
    </tableColumn>
    <tableColumn id="5" xr3:uid="{00000000-0010-0000-0B00-000005000000}" name="Средний балл аттестата" dataDxfId="296"/>
    <tableColumn id="7" xr3:uid="{00000000-0010-0000-0B00-000007000000}" name="Результат вступительных испытаний" dataDxfId="295"/>
    <tableColumn id="30" xr3:uid="{00000000-0010-0000-0B00-00001E000000}" name="Балл первоочередной" dataDxfId="294"/>
    <tableColumn id="6" xr3:uid="{00000000-0010-0000-0B00-000006000000}" name="Наличие оригинала  аттестата" dataDxfId="293"/>
    <tableColumn id="10" xr3:uid="{00000000-0010-0000-0B00-00000A000000}" name="Приоритет" dataDxfId="292"/>
    <tableColumn id="11" xr3:uid="{00000000-0010-0000-0B00-00000B000000}" name="Специальность 2" dataDxfId="291"/>
    <tableColumn id="13" xr3:uid="{00000000-0010-0000-0B00-00000D000000}" name="Специальность 3" dataDxfId="290"/>
    <tableColumn id="14" xr3:uid="{00000000-0010-0000-0B00-00000E000000}" name="договор о целевом обучении" dataDxfId="50"/>
    <tableColumn id="23" xr3:uid="{00000000-0010-0000-0B00-000017000000}" name="Общежитие" dataDxfId="289"/>
  </tableColumns>
  <tableStyleInfo name="TableStyleLight1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Таблица9131415" displayName="Таблица9131415" ref="A2:O77" totalsRowShown="0" headerRowDxfId="288" dataDxfId="287">
  <autoFilter ref="A2:O77" xr:uid="{00000000-0009-0000-0100-00000E000000}"/>
  <sortState xmlns:xlrd2="http://schemas.microsoft.com/office/spreadsheetml/2017/richdata2" ref="A3:O77">
    <sortCondition sortBy="cellColor" ref="E3:E77" dxfId="286"/>
  </sortState>
  <tableColumns count="15">
    <tableColumn id="27" xr3:uid="{00000000-0010-0000-0C00-00001B000000}" name="№" dataDxfId="285"/>
    <tableColumn id="8" xr3:uid="{00000000-0010-0000-0C00-000008000000}" name="индивидуальный номер" dataDxfId="284"/>
    <tableColumn id="31" xr3:uid="{4D4A2122-A9FC-47A6-ADA0-CB46D1C92475}" name="Форма подачи документов" dataDxfId="283"/>
    <tableColumn id="2" xr3:uid="{00000000-0010-0000-0C00-000002000000}" name="Пол" dataDxfId="282"/>
    <tableColumn id="4" xr3:uid="{00000000-0010-0000-0C00-000004000000}" name="общий балл" dataDxfId="281">
      <calculatedColumnFormula>SUM(Таблица9131415[[#This Row],[Средний балл аттестата]:[Балл первоочередной]])</calculatedColumnFormula>
    </tableColumn>
    <tableColumn id="5" xr3:uid="{00000000-0010-0000-0C00-000005000000}" name="Средний балл аттестата" dataDxfId="280"/>
    <tableColumn id="7" xr3:uid="{00000000-0010-0000-0C00-000007000000}" name="Результат вступительных испытаний" dataDxfId="279"/>
    <tableColumn id="30" xr3:uid="{00000000-0010-0000-0C00-00001E000000}" name="Балл первоочередной" dataDxfId="278"/>
    <tableColumn id="6" xr3:uid="{00000000-0010-0000-0C00-000006000000}" name="Наличие оригинала  аттестата" dataDxfId="277"/>
    <tableColumn id="10" xr3:uid="{00000000-0010-0000-0C00-00000A000000}" name="Приоритет" dataDxfId="276"/>
    <tableColumn id="11" xr3:uid="{00000000-0010-0000-0C00-00000B000000}" name="Специальность 2" dataDxfId="275"/>
    <tableColumn id="13" xr3:uid="{00000000-0010-0000-0C00-00000D000000}" name="Специальность 3" dataDxfId="274"/>
    <tableColumn id="14" xr3:uid="{00000000-0010-0000-0C00-00000E000000}" name="договор о целевом обучении" dataDxfId="273"/>
    <tableColumn id="24" xr3:uid="{00000000-0010-0000-0C00-000018000000}" name="Первоочередное или приемущественное право" dataDxfId="272"/>
    <tableColumn id="23" xr3:uid="{00000000-0010-0000-0C00-000017000000}" name="Общежитие" dataDxfId="271"/>
  </tableColumns>
  <tableStyleInfo name="TableStyleLight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B4441-E194-45EA-B247-2DB438FB65FA}" name="Таблица91314152" displayName="Таблица91314152" ref="A2:O195" totalsRowShown="0" headerRowDxfId="270" dataDxfId="269">
  <autoFilter ref="A2:O195" xr:uid="{00000000-0009-0000-0100-00000E000000}"/>
  <sortState xmlns:xlrd2="http://schemas.microsoft.com/office/spreadsheetml/2017/richdata2" ref="A3:O191">
    <sortCondition sortBy="cellColor" ref="E3:E191" dxfId="268"/>
  </sortState>
  <tableColumns count="15">
    <tableColumn id="27" xr3:uid="{285DACBD-0E2A-4003-A3BF-1028A4CD8666}" name="№" dataDxfId="267"/>
    <tableColumn id="8" xr3:uid="{2BB97B27-F18F-4797-9BFC-A5667C3C26B1}" name="индивидуальный номер" dataDxfId="266"/>
    <tableColumn id="31" xr3:uid="{BD8097EB-C026-45F6-AC11-3478084D582D}" name="Форма подачи документов" dataDxfId="265"/>
    <tableColumn id="2" xr3:uid="{17702042-DEAE-43BF-B73A-056938F69F74}" name="Пол" dataDxfId="264"/>
    <tableColumn id="4" xr3:uid="{682C3D45-3F35-4452-8A3F-C8CFF6FC4039}" name="общий балл" dataDxfId="263"/>
    <tableColumn id="5" xr3:uid="{FC9DB2DB-353B-4899-9EFC-3C2D46DF3532}" name="Средний балл аттестата" dataDxfId="262"/>
    <tableColumn id="7" xr3:uid="{C874FB52-A1D1-40E5-A18A-F704EB443F88}" name="Результат вступительных испытаний" dataDxfId="261"/>
    <tableColumn id="30" xr3:uid="{0A7F9FAC-E8AE-4625-8AA3-285D2C274BE1}" name="Балл первоочередной" dataDxfId="260"/>
    <tableColumn id="6" xr3:uid="{D5C0185A-DE9B-4755-A9A2-39A35A66EAD0}" name="Наличие оригинала  аттестата" dataDxfId="259"/>
    <tableColumn id="10" xr3:uid="{8D38DB3F-21BF-4476-8CCD-FB0B6A29915A}" name="Приоритет" dataDxfId="258"/>
    <tableColumn id="11" xr3:uid="{17AE1451-D680-41FE-BAA8-576CCDBC3DA4}" name="Специальность 2" dataDxfId="257"/>
    <tableColumn id="13" xr3:uid="{A1539051-DC6C-42AE-9B35-F016D59407D7}" name="Специальность 3" dataDxfId="256"/>
    <tableColumn id="14" xr3:uid="{6B0E265F-EA1A-4CD2-9F59-1E0C52325C0E}" name="договор о целевом обучении" dataDxfId="255"/>
    <tableColumn id="24" xr3:uid="{2D3394BE-0D2A-428C-BD42-E218B0CA2505}" name="Первоочередное или приемущественное право" dataDxfId="254"/>
    <tableColumn id="23" xr3:uid="{9696E6F3-F9FD-496C-9B0E-3A62E4063844}" name="Общежитие" dataDxfId="253"/>
  </tableColumns>
  <tableStyleInfo name="TableStyleLight1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FF2449-740C-4F75-A1A2-BC6A21AF9587}" name="Таблица2434" displayName="Таблица2434" ref="A2:O41" totalsRowShown="0" headerRowDxfId="252" dataDxfId="251" tableBorderDxfId="250">
  <autoFilter ref="A2:O41" xr:uid="{00000000-0009-0000-0100-000018000000}"/>
  <sortState xmlns:xlrd2="http://schemas.microsoft.com/office/spreadsheetml/2017/richdata2" ref="A3:O41">
    <sortCondition descending="1" sortBy="cellColor" ref="E3:E41" dxfId="49"/>
  </sortState>
  <tableColumns count="15">
    <tableColumn id="29" xr3:uid="{15C028DB-B622-4A19-A6BA-D4CB0A7CD39C}" name="№" dataDxfId="249">
      <calculatedColumnFormula>ROW()-2</calculatedColumnFormula>
    </tableColumn>
    <tableColumn id="3" xr3:uid="{63FAA74B-D367-4DDD-A097-CD1FD6F1E383}" name="индивидуальный номер" dataDxfId="248"/>
    <tableColumn id="31" xr3:uid="{C6FF7819-F0F9-4242-BBB8-0A27874D285E}" name="Форма подачи доументов" dataDxfId="247"/>
    <tableColumn id="4" xr3:uid="{090111DC-AE47-49A5-849B-98B9802962F9}" name="Пол" dataDxfId="246"/>
    <tableColumn id="8" xr3:uid="{79A2E0C2-F3DA-4CFE-8EE2-89C5AF6FDA91}" name="общий балл" dataDxfId="245">
      <calculatedColumnFormula>SUM(Таблица29[[#This Row],[Средний балл аттестата]:[Балл первоочередной]])</calculatedColumnFormula>
    </tableColumn>
    <tableColumn id="9" xr3:uid="{7124F146-D008-4E0C-8D39-4F5A0788675D}" name="Средний балл аттестата" dataDxfId="244"/>
    <tableColumn id="10" xr3:uid="{6E00DC6E-1FAE-4E83-B7B9-FD9D71D16D1F}" name="Результат вступительных испытаний" dataDxfId="243"/>
    <tableColumn id="30" xr3:uid="{FF22D117-BE41-486D-9BFA-25CA0930CB4B}" name="Балл первоочередной" dataDxfId="242"/>
    <tableColumn id="11" xr3:uid="{A25FEEA2-51AD-4F09-A675-E7362497DB30}" name="Наличие оригинала  аттестата" dataDxfId="241"/>
    <tableColumn id="12" xr3:uid="{4704DDD3-7B22-4754-849F-7B65E18A3B39}" name="Приоритет" dataDxfId="240"/>
    <tableColumn id="13" xr3:uid="{55DA878D-6F5A-460B-9E20-F14DD01C00A8}" name="Специальность 2" dataDxfId="239"/>
    <tableColumn id="14" xr3:uid="{A06F0966-D92C-488C-BEBA-8185FDF7DCC7}" name="Специальность 3" dataDxfId="238"/>
    <tableColumn id="16" xr3:uid="{FE6230AA-7578-4925-8E85-7CE9860918ED}" name="договор о целевом обучении" dataDxfId="237"/>
    <tableColumn id="23" xr3:uid="{2357329E-00A9-434F-B025-462F8140AEAD}" name="Первоочередное или преимущественное право " dataDxfId="236"/>
    <tableColumn id="28" xr3:uid="{E8E4A921-212A-4154-8650-CBC0727015AA}" name="Общежитие" dataDxfId="235"/>
  </tableColumns>
  <tableStyleInfo name="TableStyleLight1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48044D-0416-452F-8E5E-D8EDB5B483A3}" name="Таблица24345" displayName="Таблица24345" ref="A2:O60" totalsRowShown="0" headerRowDxfId="234" dataDxfId="233" tableBorderDxfId="232">
  <autoFilter ref="A2:O60" xr:uid="{00000000-0009-0000-0100-000018000000}"/>
  <sortState xmlns:xlrd2="http://schemas.microsoft.com/office/spreadsheetml/2017/richdata2" ref="A3:O60">
    <sortCondition descending="1" sortBy="cellColor" ref="E3:E60" dxfId="48"/>
  </sortState>
  <tableColumns count="15">
    <tableColumn id="29" xr3:uid="{11C7779F-4351-4265-98B9-DCC119513951}" name="№" dataDxfId="231">
      <calculatedColumnFormula>ROW()-2</calculatedColumnFormula>
    </tableColumn>
    <tableColumn id="3" xr3:uid="{73133B09-4B90-4262-A39A-B1013DE9F316}" name="индивидуальный номер" dataDxfId="230"/>
    <tableColumn id="31" xr3:uid="{699FF695-E1B4-45CB-A35E-8253AB16AFC0}" name="Форма подачи доументов" dataDxfId="229"/>
    <tableColumn id="4" xr3:uid="{C42A87A7-D769-4991-8DAB-1A13C2890679}" name="Пол" dataDxfId="228"/>
    <tableColumn id="8" xr3:uid="{AD94886D-52F2-46F7-9736-171AD46BE10E}" name="общий балл" dataDxfId="227">
      <calculatedColumnFormula>SUM(Таблица9131415[[#This Row],[Средний балл аттестата]:[Балл первоочередной]])</calculatedColumnFormula>
    </tableColumn>
    <tableColumn id="9" xr3:uid="{7C54438F-C02C-438E-9672-E99204332CC9}" name="Средний балл аттестата" dataDxfId="226"/>
    <tableColumn id="10" xr3:uid="{18728D7C-D2FC-40C3-A121-5AD7A3CAD815}" name="Результат вступительных испытаний" dataDxfId="225"/>
    <tableColumn id="30" xr3:uid="{BC072100-AD92-4D77-9311-59BFA0C7276D}" name="Балл первоочередной" dataDxfId="224"/>
    <tableColumn id="11" xr3:uid="{69B33595-B490-467B-81A9-746981598D2C}" name="Наличие оригинала  аттестата" dataDxfId="223"/>
    <tableColumn id="12" xr3:uid="{602892D2-275F-4397-88FE-3D4D0446540A}" name="Приоритет" dataDxfId="222"/>
    <tableColumn id="13" xr3:uid="{DF59998E-66E6-4D72-9D8D-3B9474DA22B4}" name="Специальность 2" dataDxfId="221"/>
    <tableColumn id="14" xr3:uid="{05F2AB74-6A6B-433F-BDB4-28A640258E30}" name="Специальность 3" dataDxfId="220"/>
    <tableColumn id="16" xr3:uid="{C0C33537-BE6D-4A8A-BC4E-E1E8A7B90D5B}" name="договор о целевом обучении" dataDxfId="219"/>
    <tableColumn id="23" xr3:uid="{BE1CD58B-005D-448A-AD1A-4645C6BEC763}" name="Первоочередное или преимущественное право " dataDxfId="218"/>
    <tableColumn id="28" xr3:uid="{9BE96811-53FB-40CB-9DFC-9922F0036A0A}" name="Общежитие" dataDxfId="217"/>
  </tableColumns>
  <tableStyleInfo name="TableStyleLight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5C0663-28E4-4D5D-A120-B1F7A8105A4D}" name="Таблица243456" displayName="Таблица243456" ref="A2:O60" totalsRowShown="0" headerRowDxfId="216" dataDxfId="215" tableBorderDxfId="214">
  <autoFilter ref="A2:O60" xr:uid="{00000000-0009-0000-0100-000018000000}"/>
  <sortState xmlns:xlrd2="http://schemas.microsoft.com/office/spreadsheetml/2017/richdata2" ref="A3:O60">
    <sortCondition descending="1" sortBy="cellColor" ref="E3:E60" dxfId="47"/>
  </sortState>
  <tableColumns count="15">
    <tableColumn id="29" xr3:uid="{A9C48DC2-32DD-4DDC-8470-C309AB564FDF}" name="№" dataDxfId="213">
      <calculatedColumnFormula>ROW()-2</calculatedColumnFormula>
    </tableColumn>
    <tableColumn id="3" xr3:uid="{D14F429E-2F64-4DC7-A510-7FCACA4581C8}" name="индивидуальный номер" dataDxfId="212"/>
    <tableColumn id="31" xr3:uid="{4A76D7D0-EEAD-4F1F-B7B4-74AA506591F0}" name="Форма подачи доументов" dataDxfId="211"/>
    <tableColumn id="4" xr3:uid="{0AD2A0C5-E6B3-4868-8565-0CA35BB0D3A8}" name="Пол" dataDxfId="210"/>
    <tableColumn id="8" xr3:uid="{CFCBA55B-6B8E-4D36-90B3-5CD4BFFAB355}" name="общий балл" dataDxfId="209">
      <calculatedColumnFormula>SUM(Таблица243456[[#This Row],[Средний балл аттестата]:[Балл первоочередной]])</calculatedColumnFormula>
    </tableColumn>
    <tableColumn id="9" xr3:uid="{62A5752F-C723-45DD-9261-25F4C1A76A60}" name="Средний балл аттестата" dataDxfId="208"/>
    <tableColumn id="10" xr3:uid="{1A4ED897-D6B0-407D-A633-508CAF70952D}" name="Результат вступительных испытаний" dataDxfId="207"/>
    <tableColumn id="30" xr3:uid="{56BAC76E-DE30-49AD-AC9B-9AF2E453790B}" name="Балл первоочередной" dataDxfId="206"/>
    <tableColumn id="11" xr3:uid="{E8ADBA68-07E3-4CB8-9741-0D6C5BB1ECEE}" name="Наличие оригинала  аттестата" dataDxfId="205"/>
    <tableColumn id="12" xr3:uid="{CDA2FB1A-491B-43C4-8F52-9D5A528B6742}" name="Приоритет" dataDxfId="204"/>
    <tableColumn id="13" xr3:uid="{9194F886-3217-46C2-8C16-88ACDECE4D9A}" name="Специальность 2" dataDxfId="203"/>
    <tableColumn id="14" xr3:uid="{DD4CA3A6-9D0A-4C16-AFA2-AB921E109B59}" name="Специальность 3" dataDxfId="202"/>
    <tableColumn id="16" xr3:uid="{861EBA62-EF76-4E6C-A0E9-EFFE8E95F974}" name="договор о целевом обучении" dataDxfId="201"/>
    <tableColumn id="23" xr3:uid="{D80B4216-E8F7-4846-9737-6FD95F4D7B22}" name="Первоочередное или преимущественное право " dataDxfId="200"/>
    <tableColumn id="28" xr3:uid="{E48A1DD1-C858-4F08-9B2A-99A668ED6CEE}" name="Общежитие" dataDxfId="199"/>
  </tableColumns>
  <tableStyleInfo name="TableStyleLight1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77034F-E840-42B2-B70D-60C8D4063A2D}" name="Таблица2434567" displayName="Таблица2434567" ref="A2:O60" totalsRowShown="0" headerRowDxfId="198" dataDxfId="197" tableBorderDxfId="196">
  <autoFilter ref="A2:O60" xr:uid="{00000000-0009-0000-0100-000018000000}"/>
  <sortState xmlns:xlrd2="http://schemas.microsoft.com/office/spreadsheetml/2017/richdata2" ref="A3:O60">
    <sortCondition descending="1" sortBy="cellColor" ref="F3:F60" dxfId="46"/>
  </sortState>
  <tableColumns count="15">
    <tableColumn id="29" xr3:uid="{1CFA6864-B3BA-49B8-8BC6-720F4532A4E0}" name="№" dataDxfId="195">
      <calculatedColumnFormula>ROW()-2</calculatedColumnFormula>
    </tableColumn>
    <tableColumn id="3" xr3:uid="{DFF0169B-7CE9-4E21-831E-BB7567943496}" name="индивидуальный номер" dataDxfId="194"/>
    <tableColumn id="31" xr3:uid="{03ED5B6C-DF06-4827-B62E-17A8DBBB1E7A}" name="Форма подачи доументов" dataDxfId="193"/>
    <tableColumn id="4" xr3:uid="{1F409222-1455-41DC-BCC7-7DC084FD8E4F}" name="Пол" dataDxfId="192"/>
    <tableColumn id="8" xr3:uid="{005B71B3-C829-441C-A539-FE39CF42D8EC}" name="общий балл" dataDxfId="191">
      <calculatedColumnFormula>SUM(Таблица9131415[[#This Row],[Средний балл аттестата]:[Балл первоочередной]])</calculatedColumnFormula>
    </tableColumn>
    <tableColumn id="9" xr3:uid="{461AED0F-2AB4-4D2A-8998-BC88C990AFDA}" name="Средний балл аттестата" dataDxfId="190"/>
    <tableColumn id="10" xr3:uid="{2DE2AEF8-D087-4181-A775-83765DC6FFF3}" name="Результат вступительных испытаний" dataDxfId="189"/>
    <tableColumn id="30" xr3:uid="{26A3DB04-422F-4D28-B0F9-5C8669EEDFBE}" name="Балл первоочередной" dataDxfId="188"/>
    <tableColumn id="11" xr3:uid="{1D84D763-25C3-4B80-B1AA-57ACB49836A2}" name="Наличие оригинала  аттестата" dataDxfId="187"/>
    <tableColumn id="12" xr3:uid="{5D434F7F-0E7B-442F-90CE-F83C62F18DDD}" name="Приоритет" dataDxfId="186"/>
    <tableColumn id="13" xr3:uid="{4331D799-ED9B-4561-B544-4E535097D839}" name="Специальность 2" dataDxfId="185"/>
    <tableColumn id="14" xr3:uid="{7ABF599A-E636-47F0-B669-916D08E2C77F}" name="Специальность 3" dataDxfId="184"/>
    <tableColumn id="16" xr3:uid="{01AB8025-971A-4C27-9FAA-77C77963783B}" name="договор о целевом обучении" dataDxfId="183"/>
    <tableColumn id="23" xr3:uid="{6FCF53FF-E94F-41A3-8648-936E1DD97F1D}" name="Первоочередное или преимущественное право " dataDxfId="182"/>
    <tableColumn id="28" xr3:uid="{BE0C37A3-3248-4F39-B24C-66E3A9307CDD}" name="Общежитие" dataDxfId="181"/>
  </tableColumns>
  <tableStyleInfo name="TableStyleLight1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310680-E583-4325-8CA3-7F79A3E47099}" name="Таблица24345678" displayName="Таблица24345678" ref="A2:O60" totalsRowShown="0" headerRowDxfId="180" dataDxfId="179" tableBorderDxfId="178">
  <autoFilter ref="A2:O60" xr:uid="{00000000-0009-0000-0100-000018000000}"/>
  <sortState xmlns:xlrd2="http://schemas.microsoft.com/office/spreadsheetml/2017/richdata2" ref="A3:O60">
    <sortCondition descending="1" sortBy="cellColor" ref="E3:E60" dxfId="39"/>
  </sortState>
  <tableColumns count="15">
    <tableColumn id="29" xr3:uid="{E4453A0D-C4B4-4523-B729-0CD98E2B4BB4}" name="№" dataDxfId="177">
      <calculatedColumnFormula>ROW()-2</calculatedColumnFormula>
    </tableColumn>
    <tableColumn id="3" xr3:uid="{97D53E75-7B4D-4A1A-837C-671A629D2300}" name="индивидуальный номер" dataDxfId="176"/>
    <tableColumn id="31" xr3:uid="{0F961637-B299-47DD-86BC-93621DA564DA}" name="Форма подачи доументов" dataDxfId="175"/>
    <tableColumn id="4" xr3:uid="{52EAD81E-2BCF-4858-88F3-6C75B28C0AA3}" name="Пол" dataDxfId="174"/>
    <tableColumn id="8" xr3:uid="{95AED129-72B8-4F88-A209-E7E004A65EF4}" name="общий балл" dataDxfId="173">
      <calculatedColumnFormula>SUM(Таблица243456[[#This Row],[Средний балл аттестата]:[Балл первоочередной]])</calculatedColumnFormula>
    </tableColumn>
    <tableColumn id="9" xr3:uid="{70311DF1-DEB7-4DCE-9234-614BD5320211}" name="Средний балл аттестата" dataDxfId="172"/>
    <tableColumn id="10" xr3:uid="{BC695D00-821F-41B9-9FC1-FD217928ED07}" name="Результат вступительных испытаний" dataDxfId="171"/>
    <tableColumn id="30" xr3:uid="{06BEE663-0799-4709-B39E-8706CB18B363}" name="Балл первоочередной" dataDxfId="170"/>
    <tableColumn id="11" xr3:uid="{BB603624-772C-49E3-8E49-F90CE92048BF}" name="Наличие оригинала  аттестата" dataDxfId="169"/>
    <tableColumn id="12" xr3:uid="{0868B8FA-7126-47FF-A920-22F004FDD66E}" name="Приоритет" dataDxfId="168"/>
    <tableColumn id="13" xr3:uid="{411866E0-6432-4D44-B76D-704389A5EED6}" name="Специальность 2" dataDxfId="167"/>
    <tableColumn id="14" xr3:uid="{780ED5C5-D978-4049-BEED-16B6D65D05B7}" name="Специальность 3" dataDxfId="166"/>
    <tableColumn id="16" xr3:uid="{3535489E-A4CC-455E-942C-D0F01DCE4024}" name="договор о целевом обучении" dataDxfId="165"/>
    <tableColumn id="23" xr3:uid="{401BB5EB-6DE4-4331-B5B7-227A04BA5B8D}" name="Первоочередное или преимущественное право " dataDxfId="164"/>
    <tableColumn id="28" xr3:uid="{C7A40380-3694-4054-8427-62BA6E8FC924}" name="Общежитие" dataDxfId="163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1000000}" name="Таблица18" displayName="Таблица18" ref="A2:Q27" totalsRowShown="0" headerRowDxfId="503" dataDxfId="502" tableBorderDxfId="501">
  <autoFilter ref="A2:Q27" xr:uid="{00000000-000C-0000-FFFF-FFFF01000000}"/>
  <sortState xmlns:xlrd2="http://schemas.microsoft.com/office/spreadsheetml/2017/richdata2" ref="A3:Q27">
    <sortCondition descending="1" sortBy="cellColor" ref="E3:E27" dxfId="55"/>
  </sortState>
  <tableColumns count="17">
    <tableColumn id="32" xr3:uid="{00000000-0010-0000-0100-000020000000}" name="№" dataDxfId="500"/>
    <tableColumn id="3" xr3:uid="{00000000-0010-0000-0100-000003000000}" name="индивидуальный номер" dataDxfId="499"/>
    <tableColumn id="31" xr3:uid="{E7E137F3-A079-4976-8539-87A9787A6271}" name="Форма подачи документов" dataDxfId="498"/>
    <tableColumn id="4" xr3:uid="{00000000-0010-0000-0100-000004000000}" name="Пол" dataDxfId="497"/>
    <tableColumn id="8" xr3:uid="{00000000-0010-0000-0100-000008000000}" name="общий балл" dataDxfId="496">
      <calculatedColumnFormula>SUM(Таблица18[[#This Row],[Средний балл аттестата]:[Балл первоочередной]])</calculatedColumnFormula>
    </tableColumn>
    <tableColumn id="9" xr3:uid="{00000000-0010-0000-0100-000009000000}" name="Средний балл аттестата" dataDxfId="495"/>
    <tableColumn id="10" xr3:uid="{00000000-0010-0000-0100-00000A000000}" name="Результат вступительных испытаний" dataDxfId="494"/>
    <tableColumn id="34" xr3:uid="{00000000-0010-0000-0100-000022000000}" name="Балл первоочередной" dataDxfId="493"/>
    <tableColumn id="11" xr3:uid="{00000000-0010-0000-0100-00000B000000}" name="Наличие оригинала  аттестата" dataDxfId="492"/>
    <tableColumn id="12" xr3:uid="{00000000-0010-0000-0100-00000C000000}" name="Приоритет" dataDxfId="491"/>
    <tableColumn id="13" xr3:uid="{00000000-0010-0000-0100-00000D000000}" name="Специальность 2" dataDxfId="490"/>
    <tableColumn id="14" xr3:uid="{00000000-0010-0000-0100-00000E000000}" name="Специальность 3" dataDxfId="489"/>
    <tableColumn id="16" xr3:uid="{00000000-0010-0000-0100-000010000000}" name="договор о целевом обучении" dataDxfId="488"/>
    <tableColumn id="23" xr3:uid="{00000000-0010-0000-0100-000017000000}" name="Первоочередное или преимущественное право" dataDxfId="487"/>
    <tableColumn id="28" xr3:uid="{00000000-0010-0000-0100-00001C000000}" name="Общежитие" dataDxfId="486"/>
    <tableColumn id="29" xr3:uid="{00000000-0010-0000-0100-00001D000000}" name="вокал " dataDxfId="485"/>
    <tableColumn id="30" xr3:uid="{00000000-0010-0000-0100-00001E000000}" name="инструмент" dataDxfId="484"/>
  </tableColumns>
  <tableStyleInfo name="TableStyleLight1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0A565B-781C-428D-A795-653A57ADB763}" name="Таблица243456789" displayName="Таблица243456789" ref="A2:O60" totalsRowShown="0" headerRowDxfId="162" dataDxfId="161" tableBorderDxfId="160">
  <autoFilter ref="A2:O60" xr:uid="{00000000-0009-0000-0100-000018000000}"/>
  <sortState xmlns:xlrd2="http://schemas.microsoft.com/office/spreadsheetml/2017/richdata2" ref="A3:O60">
    <sortCondition descending="1" sortBy="cellColor" ref="E3:E60" dxfId="31"/>
  </sortState>
  <tableColumns count="15">
    <tableColumn id="29" xr3:uid="{98127524-4ACE-4E5D-BC2A-52E3733347CC}" name="№" dataDxfId="159">
      <calculatedColumnFormula>ROW()-2</calculatedColumnFormula>
    </tableColumn>
    <tableColumn id="3" xr3:uid="{2DDDB694-18BE-4A22-82E9-8ABBD68716C2}" name="индивидуальный номер" dataDxfId="158"/>
    <tableColumn id="31" xr3:uid="{1964A46C-BDB7-420A-9CB1-9C4897F60641}" name="Форма подачи доументов" dataDxfId="157"/>
    <tableColumn id="4" xr3:uid="{38C85DF0-AEC1-47EA-B1C2-8213F3A654A8}" name="Пол" dataDxfId="156"/>
    <tableColumn id="8" xr3:uid="{0A78A143-D66D-417A-BEAB-0F67777D7CF9}" name="общий балл" dataDxfId="155"/>
    <tableColumn id="9" xr3:uid="{E31B23E2-BA2C-404B-AD3D-E3C8A10135DF}" name="Средний балл аттестата" dataDxfId="154"/>
    <tableColumn id="10" xr3:uid="{B24F0804-918E-4FAD-8B47-DE6D6461FEAF}" name="Результат вступительных испытаний" dataDxfId="153"/>
    <tableColumn id="30" xr3:uid="{B0544A7D-A0C6-4500-BEED-800F41EB0FC7}" name="Балл первоочередной" dataDxfId="152"/>
    <tableColumn id="11" xr3:uid="{11E45C74-17B9-4507-B78D-75D505C51C63}" name="Наличие оригинала  аттестата" dataDxfId="151"/>
    <tableColumn id="12" xr3:uid="{6FCFEA28-A4F5-4DA2-A229-BEC83E1180E6}" name="Приоритет" dataDxfId="150"/>
    <tableColumn id="13" xr3:uid="{06A06895-1E32-4C3D-86CD-234B2359F215}" name="Специальность 2" dataDxfId="149"/>
    <tableColumn id="14" xr3:uid="{84E5D9A2-FC72-4FE7-9814-EE4CBFA04842}" name="Специальность 3" dataDxfId="148"/>
    <tableColumn id="16" xr3:uid="{59E785BE-5DEF-4D28-BC84-81464D3CF784}" name="договор о целевом обучении" dataDxfId="147"/>
    <tableColumn id="23" xr3:uid="{C0BD75CD-2731-4CB3-A4A4-DEA55BF0BB93}" name="Первоочередное или преимущественное право " dataDxfId="146"/>
    <tableColumn id="28" xr3:uid="{233C5570-9668-4F81-85CE-387C1EBC507C}" name="Общежитие" dataDxfId="145"/>
  </tableColumns>
  <tableStyleInfo name="TableStyleLight1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1592BE3-DA99-4432-AE04-8D0F6CF8B036}" name="Таблица24345678912" displayName="Таблица24345678912" ref="A2:AE60" totalsRowShown="0" headerRowDxfId="144" dataDxfId="143" tableBorderDxfId="142">
  <autoFilter ref="A2:AE60" xr:uid="{00000000-0009-0000-0100-000018000000}"/>
  <sortState xmlns:xlrd2="http://schemas.microsoft.com/office/spreadsheetml/2017/richdata2" ref="A3:AE60">
    <sortCondition sortBy="cellColor" ref="J3:J60" dxfId="141"/>
  </sortState>
  <tableColumns count="31">
    <tableColumn id="29" xr3:uid="{75E4ED14-E5D6-405F-B6D2-82E835F09893}" name="№" dataDxfId="140">
      <calculatedColumnFormula xml:space="preserve"> ROW()-2</calculatedColumnFormula>
    </tableColumn>
    <tableColumn id="1" xr3:uid="{10D62EE7-F319-47BC-9588-955DC22C9F25}" name="дата подачи документов " dataDxfId="139"/>
    <tableColumn id="2" xr3:uid="{D5B8F9B9-6A7E-4810-8837-331CBC12992E}" name="ФИО" dataDxfId="138"/>
    <tableColumn id="3" xr3:uid="{6BD1E74A-6DF3-4617-B04C-E87B2BABFE96}" name="индивидуальный номер" dataDxfId="137"/>
    <tableColumn id="31" xr3:uid="{7288E02D-7225-41A1-8FFE-9B971EBA548B}" name="Форма подачи доументов" dataDxfId="136"/>
    <tableColumn id="4" xr3:uid="{8A344679-2FC5-45E6-A29D-B89039E3A559}" name="Пол" dataDxfId="135"/>
    <tableColumn id="5" xr3:uid="{9089A7DF-4E1F-457C-8E8A-4FC928FBD242}" name="Дата рождения" dataDxfId="134"/>
    <tableColumn id="6" xr3:uid="{98DE020C-0D41-461E-BA54-A6788C63DEA9}" name="адрес по прописке" dataDxfId="133"/>
    <tableColumn id="7" xr3:uid="{3B75F552-1B06-46D0-B241-4F099A68C341}" name="адрес места жительства" dataDxfId="132"/>
    <tableColumn id="8" xr3:uid="{BABF79B1-DCB2-4241-B156-0430B87E4668}" name="общий балл" dataDxfId="131"/>
    <tableColumn id="9" xr3:uid="{DFF28C92-8431-45ED-9476-A404C2D9CAAC}" name="Средний балл аттестата" dataDxfId="130"/>
    <tableColumn id="10" xr3:uid="{9E114ACD-03C5-4B64-A36D-7583C2029085}" name="Результат вступительных испытаний" dataDxfId="129"/>
    <tableColumn id="30" xr3:uid="{659DCB76-C919-41F8-824F-23208089D902}" name="Балл первоочередной" dataDxfId="128"/>
    <tableColumn id="11" xr3:uid="{5E4D0914-3900-4405-915A-A30F19922CE6}" name="Наличие оригинала  аттестата" dataDxfId="127"/>
    <tableColumn id="12" xr3:uid="{DC2B795B-C105-4137-8CEC-A0139BC22230}" name="Приоритет" dataDxfId="126"/>
    <tableColumn id="13" xr3:uid="{B910C75A-5F2C-4DBB-844E-3D7B083D0BF0}" name="Специальность 2" dataDxfId="125"/>
    <tableColumn id="14" xr3:uid="{B1525BC7-E31D-4F36-B8FC-88BE8F73539C}" name="Специальность 3" dataDxfId="124"/>
    <tableColumn id="15" xr3:uid="{9DD4DCF8-119D-40C8-B196-9FE7D33E5E8B}" name="Результаты обзвона" dataDxfId="123"/>
    <tableColumn id="16" xr3:uid="{1F5CDEEB-6045-461F-B4C6-50E7B49B9873}" name="договор о целевом обучении" dataDxfId="122"/>
    <tableColumn id="17" xr3:uid="{E1432ED4-8DC6-48AE-8244-0C33A4BF42EE}" name="Гражданство " dataDxfId="121"/>
    <tableColumn id="18" xr3:uid="{9A93B635-FE9F-4778-AB91-7B1CCFAF35AD}" name="образование ( 9 кл\ 10 кл\ 11 кл\ПКРС)" dataDxfId="120"/>
    <tableColumn id="19" xr3:uid="{681CB0E8-09E0-439A-98AE-57E5E3B43DAC}" name="год окончания 9 кл." dataDxfId="119"/>
    <tableColumn id="20" xr3:uid="{BCF97CB1-6566-469C-A3D1-081BAF162EA5}" name="кем выдан аттестат" dataDxfId="118"/>
    <tableColumn id="21" xr3:uid="{A805F8BE-1318-43F0-BC71-0DB686D2184C}" name="Дополнительное образование ( название учреждения, отделение, кол-во лет)" dataDxfId="117"/>
    <tableColumn id="22" xr3:uid="{29A338C0-B58F-4713-AA40-1CF70E792B24}" name="регион получения образования" dataDxfId="116"/>
    <tableColumn id="23" xr3:uid="{A4A28607-7ED3-4323-BE5B-6CC8C7FAE362}" name="Первоочередное или преимущественное право " dataDxfId="115"/>
    <tableColumn id="24" xr3:uid="{2A8AE979-B568-45A5-8A56-657AF6AB6E2D}" name="Категория преимущественого или первоочередного" dataDxfId="114"/>
    <tableColumn id="25" xr3:uid="{9F56DCA0-76A3-439C-B8AB-F16A2CB95EC6}" name="Документы представлены" dataDxfId="113"/>
    <tableColumn id="26" xr3:uid="{CE90C362-C759-4D73-8DE1-92A6B983A232}" name="инвалидность, ОВЗ" dataDxfId="112"/>
    <tableColumn id="27" xr3:uid="{AA76A512-B6F2-4FFF-A9D4-32C9E1A6E22F}" name="опекаемый, сирота" dataDxfId="111"/>
    <tableColumn id="28" xr3:uid="{4253313A-B52A-44EF-8F9A-183F7D7A0786}" name="Общежитие" dataDxfId="110"/>
  </tableColumns>
  <tableStyleInfo name="TableStyleLight1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08CD90D-61CB-4BD9-9A34-181A0AC525D0}" name="Таблица2434567891216" displayName="Таблица2434567891216" ref="A2:AE60" totalsRowShown="0" headerRowDxfId="109" dataDxfId="108" tableBorderDxfId="107">
  <autoFilter ref="A2:AE60" xr:uid="{00000000-0009-0000-0100-000018000000}"/>
  <sortState xmlns:xlrd2="http://schemas.microsoft.com/office/spreadsheetml/2017/richdata2" ref="A3:AE60">
    <sortCondition sortBy="cellColor" ref="J3:J60" dxfId="106"/>
  </sortState>
  <tableColumns count="31">
    <tableColumn id="29" xr3:uid="{A5402388-84AD-49BE-BD21-C0401999AF93}" name="№" dataDxfId="105">
      <calculatedColumnFormula>ROW()-2</calculatedColumnFormula>
    </tableColumn>
    <tableColumn id="1" xr3:uid="{A7606C1B-673A-41E6-B0F6-17FA25EF6AE4}" name="дата подачи документов " dataDxfId="104"/>
    <tableColumn id="2" xr3:uid="{8983E8FD-B594-4982-8CC6-C1832F68C37E}" name="ФИО" dataDxfId="103"/>
    <tableColumn id="3" xr3:uid="{7356411F-9A82-4DF1-9381-2A6EEA8ECD8B}" name="индивидуальный номер" dataDxfId="102"/>
    <tableColumn id="31" xr3:uid="{5F5C040B-DA31-428C-9FB0-563148E8ECFD}" name="Форма подачи доументов" dataDxfId="101"/>
    <tableColumn id="4" xr3:uid="{54DA5F8E-103C-4AA0-9BE5-339255CF6CC4}" name="Пол" dataDxfId="100"/>
    <tableColumn id="5" xr3:uid="{32195DB6-639E-4BB3-9CEE-A7A5C3925DB4}" name="Дата рождения" dataDxfId="99"/>
    <tableColumn id="6" xr3:uid="{1F272CB4-2742-4E4A-9BFE-FEBE2FC545A4}" name="адрес по прописке" dataDxfId="98"/>
    <tableColumn id="7" xr3:uid="{7215B3E4-20EA-4D7A-871F-FBAB5CCE36CA}" name="адрес места жительства" dataDxfId="97"/>
    <tableColumn id="8" xr3:uid="{3527DBF2-F4BC-4098-B0DA-FA7C2EF1E4B8}" name="общий балл" dataDxfId="96">
      <calculatedColumnFormula>SUM(Таблица2434567891216[[#This Row],[Средний балл аттестата]:[Балл первоочередной]])</calculatedColumnFormula>
    </tableColumn>
    <tableColumn id="9" xr3:uid="{A8447FF8-2250-471F-881A-427DBB369BD8}" name="Средний балл аттестата" dataDxfId="95"/>
    <tableColumn id="10" xr3:uid="{21632422-F952-4179-9BCA-5002CD8F8FBA}" name="Результат вступительных испытаний" dataDxfId="94"/>
    <tableColumn id="30" xr3:uid="{93F59AC4-5CD4-42D0-B8A3-42A51145717A}" name="Балл первоочередной" dataDxfId="93"/>
    <tableColumn id="11" xr3:uid="{261B96E6-57EF-48B8-B617-5CF1BD8C7B11}" name="Наличие оригинала  аттестата" dataDxfId="92"/>
    <tableColumn id="12" xr3:uid="{75835378-D806-4BF1-941E-9BDD1552AB75}" name="Приоритет" dataDxfId="91"/>
    <tableColumn id="13" xr3:uid="{CBB1A44C-34B1-4678-8F25-CC49CFF3FBDA}" name="Специальность 2" dataDxfId="90"/>
    <tableColumn id="14" xr3:uid="{0836E9D9-E5D7-4D4B-9C5C-7184D5F50977}" name="Специальность 3" dataDxfId="89"/>
    <tableColumn id="15" xr3:uid="{7DE7CC6E-0E2E-4198-A483-C13FD596A967}" name="Результаты обзвона" dataDxfId="88"/>
    <tableColumn id="16" xr3:uid="{40C2DE8E-0FF1-4BB2-BFA6-4B72E34094C5}" name="договор о целевом обучении" dataDxfId="87"/>
    <tableColumn id="17" xr3:uid="{2D914C54-4608-47C1-AC3D-DC65E3011888}" name="Гражданство " dataDxfId="86"/>
    <tableColumn id="18" xr3:uid="{DF51DCEC-204A-4E4F-8CE9-532FD8C83CD3}" name="образование ( 9 кл\ 10 кл\ 11 кл\ПКРС)" dataDxfId="85"/>
    <tableColumn id="19" xr3:uid="{40950DA1-FBBA-42E8-A691-D8F722358E20}" name="год окончания 9 кл." dataDxfId="84"/>
    <tableColumn id="20" xr3:uid="{E924C499-15B6-419C-830C-FE3976A8BDAD}" name="кем выдан аттестат" dataDxfId="83"/>
    <tableColumn id="21" xr3:uid="{B801E830-231F-48C0-BA9C-D2BBA0BFCFFB}" name="Дополнительное образование ( название учреждения, отделение, кол-во лет)" dataDxfId="82"/>
    <tableColumn id="22" xr3:uid="{58A8AF03-F92C-483C-8365-65CCDCF9D36C}" name="регион получения образования" dataDxfId="81"/>
    <tableColumn id="23" xr3:uid="{B9418729-86DA-47BC-AE11-B88ED6CDDA16}" name="Первоочередное или преимущественное право " dataDxfId="80"/>
    <tableColumn id="24" xr3:uid="{A8D8DCEC-BB46-46B6-9E5E-3382EAE57764}" name="Категория преимущественого или первоочередного" dataDxfId="79"/>
    <tableColumn id="25" xr3:uid="{5D90AA29-118D-4D10-9346-705696B55B8D}" name="Документы представлены" dataDxfId="78"/>
    <tableColumn id="26" xr3:uid="{721798D2-2DBD-4782-879A-8354E5C390AA}" name="инвалидность, ОВЗ" dataDxfId="77"/>
    <tableColumn id="27" xr3:uid="{2D5C86B7-781D-4F90-9A1D-6A23FC464EE2}" name="опекаемый, сирота" dataDxfId="76"/>
    <tableColumn id="28" xr3:uid="{C4248A62-0DB6-4454-89BA-7EFD2FB664AC}" name="Общежитие" dataDxfId="75"/>
  </tableColumns>
  <tableStyleInfo name="TableStyleLight1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892E409-35E5-4639-B2CE-BF69670451A8}" name="Таблица243456789121617" displayName="Таблица243456789121617" ref="A2:O60" totalsRowShown="0" headerRowDxfId="74" dataDxfId="73" tableBorderDxfId="72">
  <autoFilter ref="A2:O60" xr:uid="{00000000-0009-0000-0100-000018000000}"/>
  <sortState xmlns:xlrd2="http://schemas.microsoft.com/office/spreadsheetml/2017/richdata2" ref="A3:O60">
    <sortCondition sortBy="cellColor" ref="E3:E60" dxfId="71"/>
  </sortState>
  <tableColumns count="15">
    <tableColumn id="29" xr3:uid="{450E679D-7EA1-4FCA-AD7D-715F14ABC797}" name="№" dataDxfId="70">
      <calculatedColumnFormula>ROW()-2</calculatedColumnFormula>
    </tableColumn>
    <tableColumn id="3" xr3:uid="{213B8793-CE8C-4227-88F1-8C6E39EB2BFC}" name="индивидуальный номер" dataDxfId="69"/>
    <tableColumn id="31" xr3:uid="{092EE98A-D788-4286-8F9E-6DA721B2B4B2}" name="Форма подачи доументов" dataDxfId="68"/>
    <tableColumn id="4" xr3:uid="{E788C360-BB9A-48BB-A93D-DF92206254D4}" name="Пол" dataDxfId="67"/>
    <tableColumn id="8" xr3:uid="{F2B2405F-B10C-4344-80C9-C4D0835A51FB}" name="общий балл" dataDxfId="66"/>
    <tableColumn id="9" xr3:uid="{5C262B42-C3A3-4514-9981-2E91A9184E6F}" name="Средний балл аттестата" dataDxfId="65"/>
    <tableColumn id="10" xr3:uid="{6790B45B-7D97-440A-8D4B-2E72133C4941}" name="Результат вступительных испытаний" dataDxfId="64"/>
    <tableColumn id="30" xr3:uid="{3B325965-BDC2-427A-AC4D-16AF1809B79D}" name="Балл первоочередной" dataDxfId="63"/>
    <tableColumn id="11" xr3:uid="{044774AC-FC1B-4BD0-B686-E44C91FB4F48}" name="Наличие оригинала  аттестата" dataDxfId="62"/>
    <tableColumn id="12" xr3:uid="{18A2A270-113F-409D-9D74-51ED72A4249D}" name="Приоритет" dataDxfId="61"/>
    <tableColumn id="13" xr3:uid="{A4F2636E-36D8-4B2C-BB20-1D79AAED50D3}" name="Специальность 2" dataDxfId="60"/>
    <tableColumn id="14" xr3:uid="{043CD33A-9D7A-4A99-81BB-C2AAECC545C7}" name="Специальность 3" dataDxfId="59"/>
    <tableColumn id="16" xr3:uid="{3B185235-27F8-4B21-B6AA-7B1CBFCBA641}" name="договор о целевом обучении" dataDxfId="58"/>
    <tableColumn id="23" xr3:uid="{04A9ED1B-B2D7-4C31-A47F-B4C9CEE5A571}" name="Первоочередное или преимущественное право " dataDxfId="57"/>
    <tableColumn id="28" xr3:uid="{FC7D1455-496C-4A6F-8194-64948D399934}" name="Общежитие" dataDxfId="56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2000000}" name="Таблица25" displayName="Таблица25" ref="A2:O52" totalsRowShown="0" headerRowDxfId="483" dataDxfId="482" tableBorderDxfId="481">
  <autoFilter ref="A2:O52" xr:uid="{00000000-000C-0000-FFFF-FFFF02000000}"/>
  <sortState xmlns:xlrd2="http://schemas.microsoft.com/office/spreadsheetml/2017/richdata2" ref="A3:O52">
    <sortCondition sortBy="cellColor" ref="E3:E52" dxfId="480"/>
  </sortState>
  <tableColumns count="15">
    <tableColumn id="29" xr3:uid="{00000000-0010-0000-0200-00001D000000}" name="№" dataDxfId="479"/>
    <tableColumn id="3" xr3:uid="{00000000-0010-0000-0200-000003000000}" name="индивидуальный номер" dataDxfId="478"/>
    <tableColumn id="31" xr3:uid="{B2F9911A-5E91-45E5-864D-F483D0383DC6}" name="Форма подачи документов" dataDxfId="477"/>
    <tableColumn id="4" xr3:uid="{00000000-0010-0000-0200-000004000000}" name="Пол" dataDxfId="476"/>
    <tableColumn id="8" xr3:uid="{00000000-0010-0000-0200-000008000000}" name="общий балл" dataDxfId="475"/>
    <tableColumn id="9" xr3:uid="{00000000-0010-0000-0200-000009000000}" name="Средний балл аттестата" dataDxfId="474"/>
    <tableColumn id="10" xr3:uid="{00000000-0010-0000-0200-00000A000000}" name="Результат вступительных испытаний" dataDxfId="473"/>
    <tableColumn id="30" xr3:uid="{00000000-0010-0000-0200-00001E000000}" name="Балл первоочередной" dataDxfId="472"/>
    <tableColumn id="11" xr3:uid="{00000000-0010-0000-0200-00000B000000}" name="Наличие оригинала  аттестата" dataDxfId="471"/>
    <tableColumn id="12" xr3:uid="{00000000-0010-0000-0200-00000C000000}" name="Приоритет" dataDxfId="470"/>
    <tableColumn id="13" xr3:uid="{00000000-0010-0000-0200-00000D000000}" name="Специальность 2" dataDxfId="469"/>
    <tableColumn id="14" xr3:uid="{00000000-0010-0000-0200-00000E000000}" name="Специальность 3" dataDxfId="468"/>
    <tableColumn id="16" xr3:uid="{00000000-0010-0000-0200-000010000000}" name="договор о целевом обучении" dataDxfId="467"/>
    <tableColumn id="23" xr3:uid="{00000000-0010-0000-0200-000017000000}" name="Первоочередное или приемущественное право" dataDxfId="466"/>
    <tableColumn id="28" xr3:uid="{00000000-0010-0000-0200-00001C000000}" name="Общежитие" dataDxfId="465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3000000}" name="Таблица23" displayName="Таблица23" ref="A2:R25" totalsRowShown="0" headerRowDxfId="464" dataDxfId="463" tableBorderDxfId="462">
  <autoFilter ref="A2:R25" xr:uid="{00000000-000C-0000-FFFF-FFFF03000000}"/>
  <sortState xmlns:xlrd2="http://schemas.microsoft.com/office/spreadsheetml/2017/richdata2" ref="A3:R25">
    <sortCondition sortBy="cellColor" ref="H3:H25" dxfId="461"/>
  </sortState>
  <tableColumns count="18">
    <tableColumn id="29" xr3:uid="{00000000-0010-0000-0300-00001D000000}" name="№" dataDxfId="460"/>
    <tableColumn id="3" xr3:uid="{00000000-0010-0000-0300-000003000000}" name="индивидуальный номер" dataDxfId="459"/>
    <tableColumn id="31" xr3:uid="{9CF5D15A-FD67-43B4-81E4-B723AF4D2A00}" name="форма подачи документов" dataDxfId="458"/>
    <tableColumn id="4" xr3:uid="{00000000-0010-0000-0300-000004000000}" name="Пол" dataDxfId="457"/>
    <tableColumn id="5" xr3:uid="{00000000-0010-0000-0300-000005000000}" name="Дата рождения" dataDxfId="456"/>
    <tableColumn id="6" xr3:uid="{00000000-0010-0000-0300-000006000000}" name="адрес по прописке" dataDxfId="455"/>
    <tableColumn id="7" xr3:uid="{00000000-0010-0000-0300-000007000000}" name="адрес места жительства" dataDxfId="454"/>
    <tableColumn id="8" xr3:uid="{00000000-0010-0000-0300-000008000000}" name="общий балл" dataDxfId="453">
      <calculatedColumnFormula>SUM(Таблица23[[#This Row],[Средний балл аттестата]:[Балл первоочередной]])</calculatedColumnFormula>
    </tableColumn>
    <tableColumn id="9" xr3:uid="{00000000-0010-0000-0300-000009000000}" name="Средний балл аттестата" dataDxfId="452"/>
    <tableColumn id="10" xr3:uid="{00000000-0010-0000-0300-00000A000000}" name="Результат вступительных испытаний" dataDxfId="451"/>
    <tableColumn id="30" xr3:uid="{00000000-0010-0000-0300-00001E000000}" name="Балл первоочередной" dataDxfId="450"/>
    <tableColumn id="11" xr3:uid="{00000000-0010-0000-0300-00000B000000}" name="Наличие оригинала  аттестата" dataDxfId="449">
      <calculatedColumnFormula>+Таблица23[[#This Row],[Специальность 2]]</calculatedColumnFormula>
    </tableColumn>
    <tableColumn id="12" xr3:uid="{00000000-0010-0000-0300-00000C000000}" name="Приоритет" dataDxfId="448"/>
    <tableColumn id="13" xr3:uid="{00000000-0010-0000-0300-00000D000000}" name="Специальность 2" dataDxfId="447"/>
    <tableColumn id="14" xr3:uid="{00000000-0010-0000-0300-00000E000000}" name="Специальность 3" dataDxfId="446"/>
    <tableColumn id="16" xr3:uid="{00000000-0010-0000-0300-000010000000}" name="договор о целевом обучении" dataDxfId="445"/>
    <tableColumn id="23" xr3:uid="{00000000-0010-0000-0300-000017000000}" name="первоочередное или преимущественное право" dataDxfId="444"/>
    <tableColumn id="28" xr3:uid="{00000000-0010-0000-0300-00001C000000}" name="Общежитие" dataDxfId="443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4000000}" name="Таблица24" displayName="Таблица24" ref="A2:R25" totalsRowShown="0" headerRowDxfId="442" dataDxfId="441" tableBorderDxfId="440">
  <autoFilter ref="A2:R25" xr:uid="{00000000-0009-0000-0100-000018000000}"/>
  <sortState xmlns:xlrd2="http://schemas.microsoft.com/office/spreadsheetml/2017/richdata2" ref="A3:R25">
    <sortCondition sortBy="cellColor" ref="H3:H25" dxfId="439"/>
  </sortState>
  <tableColumns count="18">
    <tableColumn id="29" xr3:uid="{00000000-0010-0000-0400-00001D000000}" name="№" dataDxfId="438"/>
    <tableColumn id="3" xr3:uid="{00000000-0010-0000-0400-000003000000}" name="индивидуальный номер" dataDxfId="437"/>
    <tableColumn id="31" xr3:uid="{7E12E893-B402-44AE-88A4-C2369B2432B9}" name="Форма подачи доументов" dataDxfId="436"/>
    <tableColumn id="4" xr3:uid="{00000000-0010-0000-0400-000004000000}" name="Пол" dataDxfId="435"/>
    <tableColumn id="5" xr3:uid="{00000000-0010-0000-0400-000005000000}" name="Дата рождения" dataDxfId="434"/>
    <tableColumn id="6" xr3:uid="{00000000-0010-0000-0400-000006000000}" name="адрес по прописке" dataDxfId="433"/>
    <tableColumn id="7" xr3:uid="{00000000-0010-0000-0400-000007000000}" name="адрес места жительства" dataDxfId="432"/>
    <tableColumn id="8" xr3:uid="{00000000-0010-0000-0400-000008000000}" name="общий балл" dataDxfId="431">
      <calculatedColumnFormula>SUM(Таблица26[[#This Row],[Средний балл аттестата]:[Балл первоочередной]])</calculatedColumnFormula>
    </tableColumn>
    <tableColumn id="9" xr3:uid="{00000000-0010-0000-0400-000009000000}" name="Средний балл аттестата" dataDxfId="430"/>
    <tableColumn id="10" xr3:uid="{00000000-0010-0000-0400-00000A000000}" name="Результат вступительных испытаний" dataDxfId="429"/>
    <tableColumn id="30" xr3:uid="{00000000-0010-0000-0400-00001E000000}" name="Балл первоочередной" dataDxfId="428"/>
    <tableColumn id="11" xr3:uid="{00000000-0010-0000-0400-00000B000000}" name="Наличие оригинала  аттестата" dataDxfId="427"/>
    <tableColumn id="12" xr3:uid="{00000000-0010-0000-0400-00000C000000}" name="Приоритет" dataDxfId="426"/>
    <tableColumn id="13" xr3:uid="{00000000-0010-0000-0400-00000D000000}" name="Специальность 2" dataDxfId="425"/>
    <tableColumn id="14" xr3:uid="{00000000-0010-0000-0400-00000E000000}" name="Специальность 3" dataDxfId="424"/>
    <tableColumn id="16" xr3:uid="{00000000-0010-0000-0400-000010000000}" name="договор о целевом обучении" dataDxfId="423"/>
    <tableColumn id="23" xr3:uid="{00000000-0010-0000-0400-000017000000}" name="Первоочередное или преимущественное право " dataDxfId="422"/>
    <tableColumn id="28" xr3:uid="{00000000-0010-0000-0400-00001C000000}" name="Общежитие" dataDxfId="421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5000000}" name="Таблица27" displayName="Таблица27" ref="A2:R27" totalsRowShown="0" headerRowDxfId="420" dataDxfId="419" tableBorderDxfId="418">
  <autoFilter ref="A2:R27" xr:uid="{00000000-000C-0000-FFFF-FFFF05000000}"/>
  <sortState xmlns:xlrd2="http://schemas.microsoft.com/office/spreadsheetml/2017/richdata2" ref="A3:R27">
    <sortCondition sortBy="cellColor" ref="H3:H27" dxfId="417"/>
  </sortState>
  <tableColumns count="18">
    <tableColumn id="29" xr3:uid="{00000000-0010-0000-0500-00001D000000}" name="№" dataDxfId="416"/>
    <tableColumn id="3" xr3:uid="{00000000-0010-0000-0500-000003000000}" name="индивидуальный номер" dataDxfId="415"/>
    <tableColumn id="31" xr3:uid="{AC1F6A3B-C8B7-4292-9CC6-8D9FB4D34BD1}" name="Форма подачи документов" dataDxfId="414"/>
    <tableColumn id="4" xr3:uid="{00000000-0010-0000-0500-000004000000}" name="Пол" dataDxfId="413"/>
    <tableColumn id="5" xr3:uid="{00000000-0010-0000-0500-000005000000}" name="Дата рождения" dataDxfId="412"/>
    <tableColumn id="6" xr3:uid="{00000000-0010-0000-0500-000006000000}" name="адрес по прописке" dataDxfId="411"/>
    <tableColumn id="7" xr3:uid="{00000000-0010-0000-0500-000007000000}" name="адрес места жительства" dataDxfId="410"/>
    <tableColumn id="8" xr3:uid="{00000000-0010-0000-0500-000008000000}" name="общий балл" dataDxfId="409">
      <calculatedColumnFormula>SUM(Таблица27[[#This Row],[Средний балл аттестата]:[Балл первоочередной]])</calculatedColumnFormula>
    </tableColumn>
    <tableColumn id="9" xr3:uid="{00000000-0010-0000-0500-000009000000}" name="Средний балл аттестата" dataDxfId="408"/>
    <tableColumn id="10" xr3:uid="{00000000-0010-0000-0500-00000A000000}" name="Результат вступительных испытаний" dataDxfId="407"/>
    <tableColumn id="30" xr3:uid="{00000000-0010-0000-0500-00001E000000}" name="Балл первоочередной" dataDxfId="406"/>
    <tableColumn id="11" xr3:uid="{00000000-0010-0000-0500-00000B000000}" name="Наличие оригинала  аттестата" dataDxfId="405"/>
    <tableColumn id="12" xr3:uid="{00000000-0010-0000-0500-00000C000000}" name="Приоритет" dataDxfId="404"/>
    <tableColumn id="13" xr3:uid="{00000000-0010-0000-0500-00000D000000}" name="Специальность 2" dataDxfId="403"/>
    <tableColumn id="14" xr3:uid="{00000000-0010-0000-0500-00000E000000}" name="Специальность 3" dataDxfId="402"/>
    <tableColumn id="16" xr3:uid="{00000000-0010-0000-0500-000010000000}" name="договор о целевом обучении" dataDxfId="401"/>
    <tableColumn id="23" xr3:uid="{00000000-0010-0000-0500-000017000000}" name="Первоочередное или приемущественное право" dataDxfId="400"/>
    <tableColumn id="28" xr3:uid="{00000000-0010-0000-0500-00001C000000}" name="Общежитие" dataDxfId="399"/>
  </tableColumns>
  <tableStyleInfo name="TableStyleLight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6000000}" name="Таблица26" displayName="Таблица26" ref="A2:R27" totalsRowShown="0" headerRowDxfId="398" dataDxfId="397" tableBorderDxfId="396">
  <autoFilter ref="A2:R27" xr:uid="{00000000-000C-0000-FFFF-FFFF06000000}"/>
  <sortState xmlns:xlrd2="http://schemas.microsoft.com/office/spreadsheetml/2017/richdata2" ref="A3:R27">
    <sortCondition sortBy="cellColor" ref="H3:H27" dxfId="54"/>
  </sortState>
  <tableColumns count="18">
    <tableColumn id="29" xr3:uid="{00000000-0010-0000-0600-00001D000000}" name="№" dataDxfId="395"/>
    <tableColumn id="3" xr3:uid="{00000000-0010-0000-0600-000003000000}" name="индивидуальный номер" dataDxfId="394"/>
    <tableColumn id="31" xr3:uid="{93C87F3E-178F-40FD-B89B-399C5F68B8F9}" name="Форма подачи до документов" dataDxfId="393"/>
    <tableColumn id="4" xr3:uid="{00000000-0010-0000-0600-000004000000}" name="Пол" dataDxfId="392"/>
    <tableColumn id="5" xr3:uid="{00000000-0010-0000-0600-000005000000}" name="Дата рождения" dataDxfId="391"/>
    <tableColumn id="6" xr3:uid="{00000000-0010-0000-0600-000006000000}" name="адрес по прописке" dataDxfId="390"/>
    <tableColumn id="7" xr3:uid="{00000000-0010-0000-0600-000007000000}" name="адрес места жительства" dataDxfId="389"/>
    <tableColumn id="8" xr3:uid="{00000000-0010-0000-0600-000008000000}" name="общий балл" dataDxfId="388">
      <calculatedColumnFormula>SUM(Таблица26[[#This Row],[Средний балл аттестата]:[Балл первоочередной]])</calculatedColumnFormula>
    </tableColumn>
    <tableColumn id="9" xr3:uid="{00000000-0010-0000-0600-000009000000}" name="Средний балл аттестата" dataDxfId="387"/>
    <tableColumn id="10" xr3:uid="{00000000-0010-0000-0600-00000A000000}" name="Результат вступительных испытаний" dataDxfId="386"/>
    <tableColumn id="30" xr3:uid="{00000000-0010-0000-0600-00001E000000}" name="Балл первоочередной" dataDxfId="385"/>
    <tableColumn id="11" xr3:uid="{00000000-0010-0000-0600-00000B000000}" name="Наличие оригинала  аттестата" dataDxfId="384"/>
    <tableColumn id="12" xr3:uid="{00000000-0010-0000-0600-00000C000000}" name="Приоритет" dataDxfId="383"/>
    <tableColumn id="13" xr3:uid="{00000000-0010-0000-0600-00000D000000}" name="Специальность 2" dataDxfId="382"/>
    <tableColumn id="14" xr3:uid="{00000000-0010-0000-0600-00000E000000}" name="Специальность 3" dataDxfId="381"/>
    <tableColumn id="16" xr3:uid="{00000000-0010-0000-0600-000010000000}" name="договор о целевом обучении" dataDxfId="380"/>
    <tableColumn id="23" xr3:uid="{00000000-0010-0000-0600-000017000000}" name="Первоочередное или преимущественное прааво" dataDxfId="379"/>
    <tableColumn id="28" xr3:uid="{00000000-0010-0000-0600-00001C000000}" name="Общежитие" dataDxfId="378"/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7000000}" name="Таблица28" displayName="Таблица28" ref="A2:O27" totalsRowShown="0" headerRowDxfId="377" dataDxfId="376" tableBorderDxfId="375">
  <autoFilter ref="A2:O27" xr:uid="{00000000-000C-0000-FFFF-FFFF07000000}"/>
  <sortState xmlns:xlrd2="http://schemas.microsoft.com/office/spreadsheetml/2017/richdata2" ref="A3:O27">
    <sortCondition sortBy="cellColor" ref="E3:E27" dxfId="16"/>
  </sortState>
  <tableColumns count="15">
    <tableColumn id="29" xr3:uid="{00000000-0010-0000-0700-00001D000000}" name="№" dataDxfId="374"/>
    <tableColumn id="3" xr3:uid="{00000000-0010-0000-0700-000003000000}" name="индивидуальный номер" dataDxfId="373"/>
    <tableColumn id="31" xr3:uid="{90C529D9-6629-4402-9406-621BBD460A1D}" name="Форма подачи документов" dataDxfId="372"/>
    <tableColumn id="4" xr3:uid="{00000000-0010-0000-0700-000004000000}" name="Пол" dataDxfId="371"/>
    <tableColumn id="8" xr3:uid="{00000000-0010-0000-0700-000008000000}" name="общий балл" dataDxfId="370">
      <calculatedColumnFormula>SUM(Таблица28[[#This Row],[Средний балл аттестата]:[Балл первоочередной]])</calculatedColumnFormula>
    </tableColumn>
    <tableColumn id="9" xr3:uid="{00000000-0010-0000-0700-000009000000}" name="Средний балл аттестата" dataDxfId="369"/>
    <tableColumn id="10" xr3:uid="{00000000-0010-0000-0700-00000A000000}" name="Результат вступительных испытаний" dataDxfId="368"/>
    <tableColumn id="30" xr3:uid="{00000000-0010-0000-0700-00001E000000}" name="Балл первоочередной" dataDxfId="53"/>
    <tableColumn id="11" xr3:uid="{00000000-0010-0000-0700-00000B000000}" name="Наличие оригинала  аттестата" dataDxfId="367"/>
    <tableColumn id="12" xr3:uid="{00000000-0010-0000-0700-00000C000000}" name="Приоритет" dataDxfId="366"/>
    <tableColumn id="13" xr3:uid="{00000000-0010-0000-0700-00000D000000}" name="Специальность 2" dataDxfId="365"/>
    <tableColumn id="14" xr3:uid="{00000000-0010-0000-0700-00000E000000}" name="Специальность 3" dataDxfId="364"/>
    <tableColumn id="16" xr3:uid="{00000000-0010-0000-0700-000010000000}" name="договор о целевом обучении" dataDxfId="363"/>
    <tableColumn id="23" xr3:uid="{00000000-0010-0000-0700-000017000000}" name="Первоочередное или приемущественное право" dataDxfId="362"/>
    <tableColumn id="28" xr3:uid="{00000000-0010-0000-0700-00001C000000}" name="Общежитие" dataDxfId="361"/>
  </tableColumns>
  <tableStyleInfo name="TableStyleLight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8000000}" name="Таблица29" displayName="Таблица29" ref="A2:O52" totalsRowShown="0" headerRowDxfId="360" dataDxfId="359" tableBorderDxfId="358">
  <autoFilter ref="A2:O52" xr:uid="{00000000-000C-0000-FFFF-FFFF08000000}"/>
  <sortState xmlns:xlrd2="http://schemas.microsoft.com/office/spreadsheetml/2017/richdata2" ref="A3:O52">
    <sortCondition sortBy="cellColor" ref="E3:E52" dxfId="357"/>
  </sortState>
  <tableColumns count="15">
    <tableColumn id="29" xr3:uid="{00000000-0010-0000-0800-00001D000000}" name="№" dataDxfId="356"/>
    <tableColumn id="3" xr3:uid="{00000000-0010-0000-0800-000003000000}" name="индивидуальный номер" dataDxfId="355"/>
    <tableColumn id="31" xr3:uid="{07B92E4D-E707-48B7-A951-22EAA244F0BD}" name="Форма подачи документов" dataDxfId="354"/>
    <tableColumn id="4" xr3:uid="{00000000-0010-0000-0800-000004000000}" name="Пол" dataDxfId="353"/>
    <tableColumn id="8" xr3:uid="{00000000-0010-0000-0800-000008000000}" name="общий балл" dataDxfId="352">
      <calculatedColumnFormula>SUM(Таблица29[[#This Row],[Средний балл аттестата]:[Балл первоочередной]])</calculatedColumnFormula>
    </tableColumn>
    <tableColumn id="9" xr3:uid="{00000000-0010-0000-0800-000009000000}" name="Средний балл аттестата" dataDxfId="351"/>
    <tableColumn id="10" xr3:uid="{00000000-0010-0000-0800-00000A000000}" name="Результат вступительных испытаний" dataDxfId="350"/>
    <tableColumn id="30" xr3:uid="{00000000-0010-0000-0800-00001E000000}" name="Балл первоочередной" dataDxfId="349"/>
    <tableColumn id="11" xr3:uid="{00000000-0010-0000-0800-00000B000000}" name="Наличие оригинала  аттестата" dataDxfId="348"/>
    <tableColumn id="12" xr3:uid="{00000000-0010-0000-0800-00000C000000}" name="Приоритет" dataDxfId="347"/>
    <tableColumn id="13" xr3:uid="{00000000-0010-0000-0800-00000D000000}" name="Специальность 2" dataDxfId="346"/>
    <tableColumn id="14" xr3:uid="{00000000-0010-0000-0800-00000E000000}" name="Специальность 3" dataDxfId="345"/>
    <tableColumn id="16" xr3:uid="{00000000-0010-0000-0800-000010000000}" name="договор о целевом обучении" dataDxfId="344"/>
    <tableColumn id="23" xr3:uid="{00000000-0010-0000-0800-000017000000}" name="Первоочередное или преимущественное право " dataDxfId="343"/>
    <tableColumn id="28" xr3:uid="{00000000-0010-0000-0800-00001C000000}" name="Общежитие" dataDxfId="34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workbookViewId="0">
      <selection sqref="A1:K1"/>
    </sheetView>
  </sheetViews>
  <sheetFormatPr defaultRowHeight="15" x14ac:dyDescent="0.25"/>
  <cols>
    <col min="1" max="1" width="25.5703125" customWidth="1"/>
    <col min="2" max="2" width="23.28515625" customWidth="1"/>
    <col min="3" max="3" width="19.42578125" customWidth="1"/>
    <col min="4" max="4" width="19.85546875" customWidth="1"/>
    <col min="5" max="5" width="18.7109375" customWidth="1"/>
    <col min="6" max="6" width="19.85546875" customWidth="1"/>
    <col min="7" max="7" width="17.7109375" customWidth="1"/>
    <col min="8" max="8" width="17.85546875" customWidth="1"/>
    <col min="9" max="9" width="19" customWidth="1"/>
    <col min="10" max="10" width="16.42578125" customWidth="1"/>
    <col min="11" max="11" width="19.140625" customWidth="1"/>
    <col min="12" max="12" width="23.5703125" customWidth="1"/>
  </cols>
  <sheetData>
    <row r="1" spans="1:11" ht="61.5" customHeight="1" x14ac:dyDescent="0.85">
      <c r="A1" s="307" t="s">
        <v>17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1" ht="48" thickBot="1" x14ac:dyDescent="0.3">
      <c r="A2" s="2" t="s">
        <v>0</v>
      </c>
      <c r="B2" s="2" t="s">
        <v>16</v>
      </c>
      <c r="C2" s="3" t="s">
        <v>2</v>
      </c>
      <c r="D2" s="7" t="s">
        <v>7</v>
      </c>
      <c r="E2" s="2" t="s">
        <v>12</v>
      </c>
      <c r="F2" s="5" t="s">
        <v>1</v>
      </c>
      <c r="G2" s="6" t="s">
        <v>8</v>
      </c>
      <c r="H2" s="6" t="s">
        <v>9</v>
      </c>
      <c r="I2" s="5" t="s">
        <v>11</v>
      </c>
      <c r="J2" s="2" t="s">
        <v>18</v>
      </c>
    </row>
    <row r="3" spans="1:11" x14ac:dyDescent="0.25">
      <c r="A3" s="14"/>
      <c r="B3" s="24"/>
      <c r="C3" s="19"/>
      <c r="D3" s="19"/>
      <c r="E3" s="14"/>
      <c r="F3" s="14"/>
      <c r="G3" s="14"/>
      <c r="H3" s="14"/>
      <c r="I3" s="14"/>
      <c r="J3" s="14"/>
    </row>
    <row r="4" spans="1:11" x14ac:dyDescent="0.25">
      <c r="A4" s="17"/>
      <c r="B4" s="24"/>
      <c r="C4" s="17"/>
      <c r="D4" s="17"/>
      <c r="E4" s="17"/>
      <c r="F4" s="17"/>
      <c r="G4" s="14"/>
      <c r="H4" s="14"/>
      <c r="I4" s="17"/>
      <c r="J4" s="10"/>
    </row>
    <row r="5" spans="1:11" x14ac:dyDescent="0.25">
      <c r="A5" s="14"/>
      <c r="B5" s="24"/>
      <c r="C5" s="14"/>
      <c r="D5" s="14"/>
      <c r="E5" s="14"/>
      <c r="F5" s="17"/>
      <c r="G5" s="14"/>
      <c r="H5" s="14"/>
      <c r="I5" s="14"/>
      <c r="J5" s="10"/>
    </row>
    <row r="6" spans="1:11" x14ac:dyDescent="0.25">
      <c r="A6" s="11"/>
      <c r="B6" s="24"/>
      <c r="C6" s="18"/>
      <c r="D6" s="18"/>
      <c r="E6" s="11"/>
      <c r="F6" s="17"/>
      <c r="G6" s="11"/>
      <c r="H6" s="11"/>
      <c r="I6" s="11"/>
      <c r="J6" s="10"/>
    </row>
    <row r="7" spans="1:11" x14ac:dyDescent="0.25">
      <c r="A7" s="14"/>
      <c r="B7" s="24"/>
      <c r="C7" s="14"/>
      <c r="D7" s="14"/>
      <c r="E7" s="14"/>
      <c r="F7" s="14"/>
      <c r="G7" s="11"/>
      <c r="H7" s="14"/>
      <c r="I7" s="14"/>
      <c r="J7" s="14"/>
    </row>
    <row r="8" spans="1:11" x14ac:dyDescent="0.25">
      <c r="A8" s="14"/>
      <c r="B8" s="24"/>
      <c r="C8" s="26"/>
      <c r="D8" s="12"/>
      <c r="E8" s="14"/>
      <c r="F8" s="14"/>
      <c r="G8" s="14"/>
      <c r="H8" s="14"/>
      <c r="I8" s="14"/>
      <c r="J8" s="10"/>
    </row>
    <row r="9" spans="1:11" x14ac:dyDescent="0.25">
      <c r="A9" s="14"/>
      <c r="B9" s="24"/>
      <c r="C9" s="26"/>
      <c r="D9" s="26"/>
      <c r="E9" s="14"/>
      <c r="F9" s="14"/>
      <c r="G9" s="14"/>
      <c r="H9" s="14"/>
      <c r="I9" s="14"/>
      <c r="J9" s="14"/>
    </row>
    <row r="10" spans="1:11" x14ac:dyDescent="0.25">
      <c r="A10" s="17"/>
      <c r="B10" s="24"/>
      <c r="C10" s="17"/>
      <c r="D10" s="17"/>
      <c r="E10" s="17"/>
      <c r="F10" s="17"/>
      <c r="G10" s="17"/>
      <c r="H10" s="14"/>
      <c r="I10" s="17"/>
      <c r="J10" s="14"/>
    </row>
    <row r="11" spans="1:11" x14ac:dyDescent="0.25">
      <c r="A11" s="17"/>
      <c r="B11" s="24"/>
      <c r="C11" s="17"/>
      <c r="D11" s="17"/>
      <c r="E11" s="17"/>
      <c r="F11" s="17"/>
      <c r="G11" s="17"/>
      <c r="H11" s="14"/>
      <c r="I11" s="17"/>
      <c r="J11" s="14"/>
    </row>
    <row r="12" spans="1:11" ht="15.75" x14ac:dyDescent="0.25">
      <c r="A12" s="37"/>
      <c r="B12" s="24"/>
      <c r="C12" s="38"/>
      <c r="D12" s="38"/>
      <c r="E12" s="37"/>
      <c r="F12" s="17"/>
      <c r="G12" s="14"/>
      <c r="H12" s="14"/>
      <c r="I12" s="37"/>
      <c r="J12" s="37"/>
    </row>
    <row r="13" spans="1:11" x14ac:dyDescent="0.25">
      <c r="A13" s="14"/>
      <c r="B13" s="24"/>
      <c r="C13" s="16"/>
      <c r="D13" s="16"/>
      <c r="E13" s="16"/>
      <c r="F13" s="17"/>
      <c r="G13" s="14"/>
      <c r="H13" s="8"/>
      <c r="I13" s="16"/>
      <c r="J13" s="8"/>
    </row>
    <row r="14" spans="1:11" x14ac:dyDescent="0.25">
      <c r="A14" s="14"/>
      <c r="B14" s="24"/>
      <c r="C14" s="24"/>
      <c r="D14" s="24"/>
      <c r="E14" s="14"/>
      <c r="F14" s="14"/>
      <c r="G14" s="14"/>
      <c r="H14" s="14"/>
      <c r="I14" s="14"/>
      <c r="J14" s="14"/>
    </row>
    <row r="15" spans="1:11" x14ac:dyDescent="0.25">
      <c r="A15" s="14"/>
      <c r="B15" s="24"/>
      <c r="C15" s="24"/>
      <c r="D15" s="24"/>
      <c r="E15" s="14"/>
      <c r="F15" s="14"/>
      <c r="G15" s="14"/>
      <c r="H15" s="14"/>
      <c r="I15" s="14"/>
      <c r="J15" s="14"/>
    </row>
    <row r="16" spans="1:11" x14ac:dyDescent="0.25">
      <c r="A16" s="14"/>
      <c r="B16" s="24"/>
      <c r="C16" s="21"/>
      <c r="D16" s="21"/>
      <c r="E16" s="14"/>
      <c r="F16" s="14"/>
      <c r="G16" s="15"/>
      <c r="H16" s="15"/>
      <c r="I16" s="14"/>
      <c r="J16" s="14"/>
    </row>
    <row r="17" spans="1:10" x14ac:dyDescent="0.25">
      <c r="A17" s="14"/>
      <c r="B17" s="24"/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7"/>
      <c r="B18" s="24"/>
      <c r="C18" s="17"/>
      <c r="D18" s="17"/>
      <c r="E18" s="17"/>
      <c r="F18" s="17"/>
      <c r="G18" s="17"/>
      <c r="H18" s="17"/>
      <c r="I18" s="17"/>
      <c r="J18" s="14"/>
    </row>
    <row r="19" spans="1:10" x14ac:dyDescent="0.25">
      <c r="A19" s="14"/>
      <c r="B19" s="24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14"/>
      <c r="B20" s="24"/>
      <c r="C20" s="14"/>
      <c r="D20" s="14"/>
      <c r="E20" s="14"/>
      <c r="F20" s="14"/>
      <c r="G20" s="14"/>
      <c r="H20" s="14"/>
      <c r="I20" s="14"/>
      <c r="J20" s="14"/>
    </row>
    <row r="21" spans="1:10" x14ac:dyDescent="0.25">
      <c r="A21" s="17"/>
      <c r="B21" s="24"/>
      <c r="C21" s="27"/>
      <c r="D21" s="27"/>
      <c r="E21" s="17"/>
      <c r="F21" s="17"/>
      <c r="G21" s="17"/>
      <c r="H21" s="17"/>
      <c r="I21" s="17"/>
      <c r="J21" s="14"/>
    </row>
    <row r="22" spans="1:10" x14ac:dyDescent="0.25">
      <c r="A22" s="14"/>
      <c r="B22" s="24"/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s="14"/>
      <c r="B23" s="24"/>
      <c r="C23" s="14"/>
      <c r="D23" s="14"/>
      <c r="E23" s="14"/>
      <c r="F23" s="14"/>
      <c r="G23" s="14"/>
      <c r="H23" s="14"/>
      <c r="I23" s="14"/>
      <c r="J23" s="14"/>
    </row>
    <row r="24" spans="1:10" x14ac:dyDescent="0.25">
      <c r="A24" s="14"/>
      <c r="B24" s="2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4"/>
      <c r="B25" s="24"/>
      <c r="C25" s="14"/>
      <c r="D25" s="14"/>
      <c r="E25" s="14"/>
      <c r="F25" s="14"/>
      <c r="G25" s="14"/>
      <c r="H25" s="14"/>
      <c r="I25" s="14"/>
      <c r="J25" s="14"/>
    </row>
    <row r="26" spans="1:10" x14ac:dyDescent="0.25">
      <c r="A26" s="14"/>
      <c r="B26" s="2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4"/>
      <c r="B27" s="24"/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s="14"/>
      <c r="B28" s="2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14"/>
      <c r="B29" s="2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7"/>
      <c r="B30" s="24"/>
      <c r="C30" s="17"/>
      <c r="D30" s="17"/>
      <c r="E30" s="17"/>
      <c r="F30" s="17"/>
      <c r="G30" s="17"/>
      <c r="H30" s="17"/>
      <c r="I30" s="17"/>
      <c r="J30" s="14"/>
    </row>
    <row r="31" spans="1:10" x14ac:dyDescent="0.25">
      <c r="A31" s="14"/>
      <c r="B31" s="24"/>
      <c r="C31" s="14"/>
      <c r="D31" s="14"/>
      <c r="E31" s="14"/>
      <c r="F31" s="14"/>
      <c r="G31" s="14"/>
      <c r="H31" s="14"/>
      <c r="I31" s="14"/>
      <c r="J31" s="14"/>
    </row>
    <row r="32" spans="1:10" x14ac:dyDescent="0.25">
      <c r="A32" s="14"/>
      <c r="B32" s="24"/>
      <c r="C32" s="26"/>
      <c r="D32" s="26"/>
      <c r="E32" s="14"/>
      <c r="F32" s="14"/>
      <c r="G32" s="14"/>
      <c r="H32" s="14"/>
      <c r="I32" s="14"/>
      <c r="J32" s="14"/>
    </row>
    <row r="33" spans="1:10" x14ac:dyDescent="0.25">
      <c r="A33" s="17"/>
      <c r="B33" s="24"/>
      <c r="C33" s="17"/>
      <c r="D33" s="17"/>
      <c r="E33" s="17"/>
      <c r="F33" s="17"/>
      <c r="G33" s="17"/>
      <c r="H33" s="17"/>
      <c r="I33" s="17"/>
      <c r="J33" s="14"/>
    </row>
    <row r="34" spans="1:10" x14ac:dyDescent="0.25">
      <c r="A34" s="17"/>
      <c r="B34" s="24"/>
      <c r="C34" s="27"/>
      <c r="D34" s="27"/>
      <c r="E34" s="17"/>
      <c r="F34" s="17"/>
      <c r="G34" s="17"/>
      <c r="H34" s="17"/>
      <c r="I34" s="17"/>
      <c r="J34" s="14"/>
    </row>
    <row r="35" spans="1:10" x14ac:dyDescent="0.25">
      <c r="A35" s="17"/>
      <c r="B35" s="24"/>
      <c r="C35" s="17"/>
      <c r="D35" s="17"/>
      <c r="E35" s="17"/>
      <c r="F35" s="17"/>
      <c r="G35" s="17"/>
      <c r="H35" s="17"/>
      <c r="I35" s="17"/>
      <c r="J35" s="14"/>
    </row>
    <row r="36" spans="1:10" x14ac:dyDescent="0.25">
      <c r="A36" s="17"/>
      <c r="B36" s="24"/>
      <c r="C36" s="17"/>
      <c r="D36" s="17"/>
      <c r="E36" s="17"/>
      <c r="F36" s="17"/>
      <c r="G36" s="17"/>
      <c r="H36" s="17"/>
      <c r="I36" s="17"/>
      <c r="J36" s="14"/>
    </row>
    <row r="37" spans="1:10" x14ac:dyDescent="0.25">
      <c r="A37" s="17"/>
      <c r="B37" s="24"/>
      <c r="C37" s="17"/>
      <c r="D37" s="17"/>
      <c r="E37" s="17"/>
      <c r="F37" s="17"/>
      <c r="G37" s="17"/>
      <c r="H37" s="17"/>
      <c r="I37" s="17"/>
      <c r="J37" s="14"/>
    </row>
    <row r="38" spans="1:10" x14ac:dyDescent="0.25">
      <c r="A38" s="17"/>
      <c r="B38" s="24"/>
      <c r="C38" s="17"/>
      <c r="D38" s="17"/>
      <c r="E38" s="17"/>
      <c r="F38" s="17"/>
      <c r="G38" s="17"/>
      <c r="H38" s="17"/>
      <c r="I38" s="17"/>
      <c r="J38" s="14"/>
    </row>
    <row r="39" spans="1:10" x14ac:dyDescent="0.25">
      <c r="A39" s="17"/>
      <c r="B39" s="24"/>
      <c r="C39" s="27"/>
      <c r="D39" s="27"/>
      <c r="E39" s="17"/>
      <c r="F39" s="17"/>
      <c r="G39" s="17"/>
      <c r="H39" s="17"/>
      <c r="I39" s="17"/>
      <c r="J39" s="14"/>
    </row>
    <row r="40" spans="1:10" x14ac:dyDescent="0.25">
      <c r="A40" s="17"/>
      <c r="B40" s="24"/>
      <c r="C40" s="27"/>
      <c r="D40" s="27"/>
      <c r="E40" s="17"/>
      <c r="F40" s="17"/>
      <c r="G40" s="17"/>
      <c r="H40" s="17"/>
      <c r="I40" s="17"/>
      <c r="J40" s="14"/>
    </row>
    <row r="41" spans="1:10" x14ac:dyDescent="0.25">
      <c r="A41" s="17"/>
      <c r="B41" s="24"/>
      <c r="C41" s="17"/>
      <c r="D41" s="17"/>
      <c r="E41" s="17"/>
      <c r="F41" s="17"/>
      <c r="G41" s="17"/>
      <c r="H41" s="17"/>
      <c r="I41" s="17"/>
      <c r="J41" s="14"/>
    </row>
    <row r="42" spans="1:10" x14ac:dyDescent="0.25">
      <c r="A42" s="17"/>
      <c r="B42" s="24"/>
      <c r="C42" s="17"/>
      <c r="D42" s="17"/>
      <c r="E42" s="17"/>
      <c r="F42" s="17"/>
      <c r="G42" s="17"/>
      <c r="H42" s="17"/>
      <c r="I42" s="17"/>
      <c r="J42" s="14"/>
    </row>
    <row r="43" spans="1:10" x14ac:dyDescent="0.25">
      <c r="A43" s="17"/>
      <c r="B43" s="24"/>
      <c r="C43" s="17"/>
      <c r="D43" s="17"/>
      <c r="E43" s="17"/>
      <c r="F43" s="17"/>
      <c r="G43" s="17"/>
      <c r="H43" s="17"/>
      <c r="I43" s="17"/>
      <c r="J43" s="14"/>
    </row>
    <row r="44" spans="1:10" x14ac:dyDescent="0.25">
      <c r="A44" s="17"/>
      <c r="B44" s="24"/>
      <c r="C44" s="17"/>
      <c r="D44" s="17"/>
      <c r="E44" s="17"/>
      <c r="F44" s="17"/>
      <c r="G44" s="17"/>
      <c r="H44" s="17"/>
      <c r="I44" s="17"/>
      <c r="J44" s="14"/>
    </row>
    <row r="45" spans="1:10" x14ac:dyDescent="0.25">
      <c r="A45" s="17"/>
      <c r="B45" s="24"/>
      <c r="C45" s="17"/>
      <c r="D45" s="17"/>
      <c r="E45" s="17"/>
      <c r="F45" s="17"/>
      <c r="G45" s="17"/>
      <c r="H45" s="17"/>
      <c r="I45" s="17"/>
      <c r="J45" s="14"/>
    </row>
    <row r="46" spans="1:10" x14ac:dyDescent="0.25">
      <c r="A46" s="17"/>
      <c r="B46" s="24"/>
      <c r="C46" s="17"/>
      <c r="D46" s="17"/>
      <c r="E46" s="17"/>
      <c r="F46" s="17"/>
      <c r="G46" s="17"/>
      <c r="H46" s="17"/>
      <c r="I46" s="17"/>
      <c r="J46" s="14"/>
    </row>
    <row r="47" spans="1:10" x14ac:dyDescent="0.25">
      <c r="A47" s="13"/>
      <c r="B47" s="24"/>
      <c r="C47" s="22"/>
      <c r="D47" s="22"/>
      <c r="E47" s="13"/>
      <c r="F47" s="13"/>
      <c r="G47" s="13"/>
      <c r="H47" s="13"/>
      <c r="I47" s="13"/>
      <c r="J47" s="14"/>
    </row>
    <row r="48" spans="1:10" x14ac:dyDescent="0.25">
      <c r="A48" s="17"/>
      <c r="B48" s="24"/>
      <c r="C48" s="17"/>
      <c r="D48" s="17"/>
      <c r="E48" s="17"/>
      <c r="F48" s="17"/>
      <c r="G48" s="17"/>
      <c r="H48" s="17"/>
      <c r="I48" s="17"/>
      <c r="J48" s="14"/>
    </row>
    <row r="49" spans="1:10" x14ac:dyDescent="0.25">
      <c r="A49" s="17"/>
      <c r="B49" s="24"/>
      <c r="C49" s="17"/>
      <c r="D49" s="17"/>
      <c r="E49" s="17"/>
      <c r="F49" s="17"/>
      <c r="G49" s="17"/>
      <c r="H49" s="17"/>
      <c r="I49" s="17"/>
      <c r="J49" s="14"/>
    </row>
    <row r="50" spans="1:10" x14ac:dyDescent="0.25">
      <c r="A50" s="17"/>
      <c r="B50" s="24"/>
      <c r="C50" s="27"/>
      <c r="D50" s="27"/>
      <c r="E50" s="17"/>
      <c r="F50" s="17"/>
      <c r="G50" s="17"/>
      <c r="H50" s="17"/>
      <c r="I50" s="17"/>
      <c r="J50" s="14"/>
    </row>
    <row r="51" spans="1:10" x14ac:dyDescent="0.25">
      <c r="A51" s="23"/>
      <c r="B51" s="24"/>
      <c r="C51" s="23"/>
      <c r="D51" s="23"/>
      <c r="E51" s="23"/>
      <c r="F51" s="23"/>
      <c r="G51" s="23"/>
      <c r="H51" s="23"/>
      <c r="I51" s="23"/>
      <c r="J51" s="14"/>
    </row>
    <row r="52" spans="1:10" x14ac:dyDescent="0.25">
      <c r="A52" s="23"/>
      <c r="B52" s="24"/>
      <c r="C52" s="35"/>
      <c r="D52" s="35"/>
      <c r="E52" s="23"/>
      <c r="F52" s="23"/>
      <c r="G52" s="23"/>
      <c r="H52" s="32"/>
      <c r="I52" s="23"/>
      <c r="J52" s="14"/>
    </row>
    <row r="53" spans="1:10" x14ac:dyDescent="0.25">
      <c r="A53" s="23"/>
      <c r="B53" s="24"/>
      <c r="C53" s="34"/>
      <c r="D53" s="34"/>
      <c r="E53" s="23"/>
      <c r="F53" s="23"/>
      <c r="G53" s="23"/>
      <c r="H53" s="23"/>
      <c r="I53" s="23"/>
      <c r="J53" s="14"/>
    </row>
    <row r="54" spans="1:10" x14ac:dyDescent="0.25">
      <c r="A54" s="23"/>
      <c r="B54" s="24"/>
      <c r="C54" s="23"/>
      <c r="D54" s="23"/>
      <c r="E54" s="23"/>
      <c r="F54" s="23"/>
      <c r="G54" s="23"/>
      <c r="H54" s="23"/>
      <c r="I54" s="23"/>
      <c r="J54" s="14"/>
    </row>
    <row r="55" spans="1:10" x14ac:dyDescent="0.25">
      <c r="A55" s="23"/>
      <c r="B55" s="24"/>
      <c r="C55" s="23"/>
      <c r="D55" s="23"/>
      <c r="E55" s="23"/>
      <c r="F55" s="23"/>
      <c r="G55" s="23"/>
      <c r="H55" s="23"/>
      <c r="I55" s="23"/>
      <c r="J55" s="14"/>
    </row>
    <row r="56" spans="1:10" x14ac:dyDescent="0.25">
      <c r="A56" s="23"/>
      <c r="B56" s="24"/>
      <c r="C56" s="23"/>
      <c r="D56" s="23"/>
      <c r="E56" s="23"/>
      <c r="F56" s="23"/>
      <c r="G56" s="23"/>
      <c r="H56" s="23"/>
      <c r="I56" s="23"/>
      <c r="J56" s="14"/>
    </row>
    <row r="57" spans="1:10" x14ac:dyDescent="0.25">
      <c r="A57" s="23"/>
      <c r="B57" s="24"/>
      <c r="C57" s="23"/>
      <c r="D57" s="23"/>
      <c r="E57" s="23"/>
      <c r="F57" s="23"/>
      <c r="G57" s="23"/>
      <c r="H57" s="23"/>
      <c r="I57" s="23"/>
      <c r="J57" s="14"/>
    </row>
    <row r="58" spans="1:10" x14ac:dyDescent="0.25">
      <c r="A58" s="23"/>
      <c r="B58" s="24"/>
      <c r="C58" s="23"/>
      <c r="D58" s="23"/>
      <c r="E58" s="23"/>
      <c r="F58" s="23"/>
      <c r="G58" s="23"/>
      <c r="H58" s="23"/>
      <c r="I58" s="29"/>
      <c r="J58" s="14"/>
    </row>
    <row r="59" spans="1:10" x14ac:dyDescent="0.25">
      <c r="A59" s="23"/>
      <c r="B59" s="24"/>
      <c r="C59" s="30"/>
      <c r="D59" s="30"/>
      <c r="E59" s="23"/>
      <c r="F59" s="23"/>
      <c r="G59" s="23"/>
      <c r="H59" s="23"/>
      <c r="I59" s="23"/>
      <c r="J59" s="14"/>
    </row>
    <row r="60" spans="1:10" x14ac:dyDescent="0.25">
      <c r="A60" s="29"/>
      <c r="B60" s="24"/>
      <c r="C60" s="29"/>
      <c r="D60" s="29"/>
      <c r="E60" s="29"/>
      <c r="F60" s="29"/>
      <c r="G60" s="17"/>
      <c r="H60" s="17"/>
      <c r="I60" s="29"/>
      <c r="J60" s="14"/>
    </row>
    <row r="61" spans="1:10" x14ac:dyDescent="0.25">
      <c r="A61" s="20"/>
      <c r="B61" s="24"/>
      <c r="C61" s="28"/>
      <c r="D61" s="28"/>
      <c r="E61" s="20"/>
      <c r="F61" s="20"/>
      <c r="G61" s="20"/>
      <c r="H61" s="20"/>
      <c r="I61" s="20"/>
      <c r="J61" s="14"/>
    </row>
    <row r="62" spans="1:10" x14ac:dyDescent="0.25">
      <c r="A62" s="17"/>
      <c r="B62" s="24"/>
      <c r="C62" s="17"/>
      <c r="D62" s="17"/>
      <c r="E62" s="17"/>
      <c r="F62" s="17"/>
      <c r="G62" s="17"/>
      <c r="H62" s="17"/>
      <c r="I62" s="17"/>
      <c r="J62" s="14"/>
    </row>
    <row r="63" spans="1:10" x14ac:dyDescent="0.25">
      <c r="A63" s="17"/>
      <c r="B63" s="24"/>
      <c r="C63" s="17"/>
      <c r="D63" s="17"/>
      <c r="E63" s="17"/>
      <c r="F63" s="17"/>
      <c r="G63" s="17"/>
      <c r="H63" s="17"/>
      <c r="I63" s="17"/>
      <c r="J63" s="14"/>
    </row>
    <row r="64" spans="1:10" x14ac:dyDescent="0.25">
      <c r="A64" s="13"/>
      <c r="B64" s="24"/>
      <c r="C64" s="22"/>
      <c r="D64" s="22"/>
      <c r="E64" s="13"/>
      <c r="F64" s="13"/>
      <c r="G64" s="11"/>
      <c r="H64" s="11"/>
      <c r="I64" s="13"/>
      <c r="J64" s="14"/>
    </row>
    <row r="65" spans="1:10" x14ac:dyDescent="0.25">
      <c r="A65" s="17"/>
      <c r="B65" s="24"/>
      <c r="C65" s="17"/>
      <c r="D65" s="17"/>
      <c r="E65" s="17"/>
      <c r="F65" s="17"/>
      <c r="G65" s="17"/>
      <c r="H65" s="17"/>
      <c r="I65" s="17"/>
      <c r="J65" s="14"/>
    </row>
    <row r="66" spans="1:10" x14ac:dyDescent="0.25">
      <c r="A66" s="14"/>
      <c r="B66" s="24"/>
      <c r="C66" s="24"/>
      <c r="D66" s="24"/>
      <c r="E66" s="14"/>
      <c r="F66" s="14"/>
      <c r="G66" s="14"/>
      <c r="H66" s="14"/>
      <c r="I66" s="14"/>
      <c r="J66" s="14"/>
    </row>
    <row r="67" spans="1:10" x14ac:dyDescent="0.25">
      <c r="A67" s="17"/>
      <c r="B67" s="24"/>
      <c r="C67" s="25"/>
      <c r="D67" s="25"/>
      <c r="E67" s="17"/>
      <c r="F67" s="17"/>
      <c r="G67" s="17"/>
      <c r="H67" s="17"/>
      <c r="I67" s="17"/>
      <c r="J67" s="14"/>
    </row>
    <row r="68" spans="1:10" x14ac:dyDescent="0.25">
      <c r="A68" s="14"/>
      <c r="B68" s="24"/>
      <c r="C68" s="14"/>
      <c r="D68" s="14"/>
      <c r="E68" s="14"/>
      <c r="F68" s="14"/>
      <c r="G68" s="14"/>
      <c r="H68" s="14"/>
      <c r="I68" s="14"/>
      <c r="J68" s="14"/>
    </row>
    <row r="69" spans="1:10" x14ac:dyDescent="0.25">
      <c r="A69" s="17"/>
      <c r="B69" s="24"/>
      <c r="C69" s="25"/>
      <c r="D69" s="25"/>
      <c r="E69" s="17"/>
      <c r="F69" s="17"/>
      <c r="G69" s="17"/>
      <c r="H69" s="17"/>
      <c r="I69" s="17"/>
      <c r="J69" s="14"/>
    </row>
    <row r="70" spans="1:10" x14ac:dyDescent="0.25">
      <c r="A70" s="17"/>
      <c r="B70" s="24"/>
      <c r="C70" s="17"/>
      <c r="D70" s="17"/>
      <c r="E70" s="17"/>
      <c r="F70" s="17"/>
      <c r="G70" s="17"/>
      <c r="H70" s="17"/>
      <c r="I70" s="17"/>
      <c r="J70" s="14"/>
    </row>
    <row r="71" spans="1:10" x14ac:dyDescent="0.25">
      <c r="A71" s="17"/>
      <c r="B71" s="24"/>
      <c r="C71" s="17"/>
      <c r="D71" s="17"/>
      <c r="E71" s="17"/>
      <c r="F71" s="17"/>
      <c r="G71" s="17"/>
      <c r="H71" s="17"/>
      <c r="I71" s="17"/>
      <c r="J71" s="14"/>
    </row>
    <row r="72" spans="1:10" x14ac:dyDescent="0.25">
      <c r="A72" s="14"/>
      <c r="B72" s="24"/>
      <c r="C72" s="14"/>
      <c r="D72" s="14"/>
      <c r="E72" s="14"/>
      <c r="F72" s="14"/>
      <c r="G72" s="14"/>
      <c r="H72" s="14"/>
      <c r="I72" s="14"/>
      <c r="J72" s="14"/>
    </row>
    <row r="73" spans="1:10" x14ac:dyDescent="0.25">
      <c r="A73" s="14"/>
      <c r="B73" s="24"/>
      <c r="C73" s="14"/>
      <c r="D73" s="14"/>
      <c r="E73" s="14"/>
      <c r="F73" s="14"/>
      <c r="G73" s="14"/>
      <c r="H73" s="14"/>
      <c r="I73" s="14"/>
      <c r="J73" s="14"/>
    </row>
    <row r="74" spans="1:10" x14ac:dyDescent="0.25">
      <c r="A74" s="17"/>
      <c r="B74" s="24"/>
      <c r="C74" s="27"/>
      <c r="D74" s="27"/>
      <c r="E74" s="17"/>
      <c r="F74" s="17"/>
      <c r="G74" s="17"/>
      <c r="H74" s="17"/>
      <c r="I74" s="17"/>
      <c r="J74" s="14"/>
    </row>
    <row r="75" spans="1:10" x14ac:dyDescent="0.25">
      <c r="A75" s="14"/>
      <c r="B75" s="24"/>
      <c r="C75" s="19"/>
      <c r="D75" s="19"/>
      <c r="E75" s="14"/>
      <c r="F75" s="14"/>
      <c r="G75" s="14"/>
      <c r="H75" s="15"/>
      <c r="I75" s="14"/>
      <c r="J75" s="14"/>
    </row>
    <row r="76" spans="1:10" x14ac:dyDescent="0.25">
      <c r="A76" s="17"/>
      <c r="B76" s="24"/>
      <c r="C76" s="27"/>
      <c r="D76" s="27"/>
      <c r="E76" s="17"/>
      <c r="F76" s="17"/>
      <c r="G76" s="17"/>
      <c r="H76" s="17"/>
      <c r="I76" s="17"/>
      <c r="J76" s="14"/>
    </row>
    <row r="77" spans="1:10" x14ac:dyDescent="0.25">
      <c r="A77" s="20"/>
      <c r="B77" s="24"/>
      <c r="C77" s="20"/>
      <c r="D77" s="20"/>
      <c r="E77" s="20"/>
      <c r="F77" s="20"/>
      <c r="G77" s="20"/>
      <c r="H77" s="20"/>
      <c r="I77" s="20"/>
      <c r="J77" s="14"/>
    </row>
    <row r="78" spans="1:10" x14ac:dyDescent="0.25">
      <c r="A78" s="17"/>
      <c r="B78" s="24"/>
      <c r="C78" s="17"/>
      <c r="D78" s="17"/>
      <c r="E78" s="17"/>
      <c r="F78" s="17"/>
      <c r="G78" s="17"/>
      <c r="H78" s="17"/>
      <c r="I78" s="17"/>
      <c r="J78" s="14"/>
    </row>
    <row r="79" spans="1:10" x14ac:dyDescent="0.25">
      <c r="A79" s="14"/>
      <c r="B79" s="24"/>
      <c r="C79" s="21"/>
      <c r="D79" s="21"/>
      <c r="E79" s="14"/>
      <c r="F79" s="14"/>
      <c r="G79" s="14"/>
      <c r="H79" s="14"/>
      <c r="I79" s="14"/>
      <c r="J79" s="14"/>
    </row>
    <row r="80" spans="1:10" x14ac:dyDescent="0.25">
      <c r="A80" s="14"/>
      <c r="B80" s="24"/>
      <c r="C80" s="24"/>
      <c r="D80" s="24"/>
      <c r="E80" s="14"/>
      <c r="F80" s="14"/>
      <c r="G80" s="14"/>
      <c r="H80" s="14"/>
      <c r="I80" s="14"/>
      <c r="J80" s="14"/>
    </row>
    <row r="81" spans="1:10" x14ac:dyDescent="0.25">
      <c r="A81" s="20"/>
      <c r="B81" s="24"/>
      <c r="C81" s="20"/>
      <c r="D81" s="20"/>
      <c r="E81" s="20"/>
      <c r="F81" s="20"/>
      <c r="G81" s="20"/>
      <c r="H81" s="20"/>
      <c r="I81" s="20"/>
      <c r="J81" s="14"/>
    </row>
    <row r="82" spans="1:10" x14ac:dyDescent="0.25">
      <c r="A82" s="17"/>
      <c r="B82" s="24"/>
      <c r="C82" s="17"/>
      <c r="D82" s="17"/>
      <c r="E82" s="17"/>
      <c r="F82" s="17"/>
      <c r="G82" s="17"/>
      <c r="H82" s="17"/>
      <c r="I82" s="17"/>
      <c r="J82" s="14"/>
    </row>
    <row r="83" spans="1:10" x14ac:dyDescent="0.25">
      <c r="A83" s="17"/>
      <c r="B83" s="24"/>
      <c r="C83" s="17"/>
      <c r="D83" s="17"/>
      <c r="E83" s="17"/>
      <c r="F83" s="17"/>
      <c r="G83" s="17"/>
      <c r="H83" s="17"/>
      <c r="I83" s="17"/>
      <c r="J83" s="14"/>
    </row>
    <row r="84" spans="1:10" x14ac:dyDescent="0.25">
      <c r="A84" s="17"/>
      <c r="B84" s="24"/>
      <c r="C84" s="27"/>
      <c r="D84" s="27"/>
      <c r="E84" s="17"/>
      <c r="F84" s="17"/>
      <c r="G84" s="17"/>
      <c r="H84" s="17"/>
      <c r="I84" s="17"/>
      <c r="J84" s="14"/>
    </row>
    <row r="85" spans="1:10" x14ac:dyDescent="0.25">
      <c r="A85" s="14"/>
      <c r="B85" s="24"/>
      <c r="C85" s="14"/>
      <c r="D85" s="14"/>
      <c r="E85" s="14"/>
      <c r="F85" s="14"/>
      <c r="G85" s="14"/>
      <c r="H85" s="14"/>
      <c r="I85" s="14"/>
      <c r="J85" s="14"/>
    </row>
    <row r="86" spans="1:10" x14ac:dyDescent="0.25">
      <c r="A86" s="33"/>
      <c r="B86" s="24"/>
      <c r="C86" s="33"/>
      <c r="D86" s="33"/>
      <c r="E86" s="33"/>
      <c r="F86" s="33"/>
      <c r="G86" s="33"/>
      <c r="H86" s="33"/>
      <c r="I86" s="33"/>
      <c r="J86" s="14"/>
    </row>
    <row r="87" spans="1:10" x14ac:dyDescent="0.25">
      <c r="A87" s="14"/>
      <c r="B87" s="24"/>
      <c r="C87" s="24"/>
      <c r="D87" s="24"/>
      <c r="E87" s="17"/>
      <c r="F87" s="17"/>
      <c r="G87" s="17"/>
      <c r="H87" s="17"/>
      <c r="I87" s="17"/>
      <c r="J87" s="14"/>
    </row>
    <row r="88" spans="1:10" x14ac:dyDescent="0.25">
      <c r="A88" s="14"/>
      <c r="B88" s="24"/>
      <c r="C88" s="24"/>
      <c r="D88" s="24"/>
      <c r="E88" s="14"/>
      <c r="F88" s="14"/>
      <c r="G88" s="14"/>
      <c r="H88" s="14"/>
      <c r="I88" s="14"/>
      <c r="J88" s="14"/>
    </row>
    <row r="89" spans="1:10" x14ac:dyDescent="0.25">
      <c r="A89" s="14"/>
      <c r="B89" s="24"/>
      <c r="C89" s="19"/>
      <c r="D89" s="19"/>
      <c r="E89" s="14"/>
      <c r="F89" s="14"/>
      <c r="G89" s="15"/>
      <c r="H89" s="15"/>
      <c r="I89" s="14"/>
      <c r="J89" s="14"/>
    </row>
    <row r="90" spans="1:10" x14ac:dyDescent="0.25">
      <c r="A90" s="14"/>
      <c r="B90" s="24"/>
      <c r="C90" s="14"/>
      <c r="D90" s="14"/>
      <c r="E90" s="14"/>
      <c r="F90" s="14"/>
      <c r="G90" s="14"/>
      <c r="H90" s="14"/>
      <c r="I90" s="14"/>
      <c r="J90" s="14"/>
    </row>
    <row r="91" spans="1:10" x14ac:dyDescent="0.25">
      <c r="A91" s="14"/>
      <c r="B91" s="24"/>
      <c r="C91" s="14"/>
      <c r="D91" s="14"/>
      <c r="E91" s="14"/>
      <c r="F91" s="14"/>
      <c r="G91" s="14"/>
      <c r="H91" s="14"/>
      <c r="I91" s="14"/>
      <c r="J91" s="14"/>
    </row>
    <row r="92" spans="1:10" x14ac:dyDescent="0.25">
      <c r="A92" s="17"/>
      <c r="B92" s="24"/>
      <c r="C92" s="17"/>
      <c r="D92" s="17"/>
      <c r="E92" s="17"/>
      <c r="F92" s="17"/>
      <c r="G92" s="17"/>
      <c r="H92" s="17"/>
      <c r="I92" s="14"/>
      <c r="J92" s="14"/>
    </row>
    <row r="93" spans="1:10" x14ac:dyDescent="0.25">
      <c r="A93" s="17"/>
      <c r="B93" s="24"/>
      <c r="C93" s="25"/>
      <c r="D93" s="25"/>
      <c r="E93" s="17"/>
      <c r="F93" s="17"/>
      <c r="G93" s="17"/>
      <c r="H93" s="17"/>
      <c r="I93" s="17"/>
      <c r="J93" s="14"/>
    </row>
    <row r="94" spans="1:10" x14ac:dyDescent="0.25">
      <c r="A94" s="17"/>
      <c r="B94" s="24"/>
      <c r="C94" s="17"/>
      <c r="D94" s="17"/>
      <c r="E94" s="17"/>
      <c r="F94" s="17"/>
      <c r="G94" s="17"/>
      <c r="H94" s="17"/>
      <c r="I94" s="17"/>
      <c r="J94" s="14"/>
    </row>
    <row r="95" spans="1:10" x14ac:dyDescent="0.25">
      <c r="A95" s="17"/>
      <c r="B95" s="24"/>
      <c r="C95" s="17"/>
      <c r="D95" s="17"/>
      <c r="E95" s="17"/>
      <c r="F95" s="17"/>
      <c r="G95" s="17"/>
      <c r="H95" s="17"/>
      <c r="I95" s="17"/>
      <c r="J95" s="14"/>
    </row>
    <row r="96" spans="1:10" x14ac:dyDescent="0.25">
      <c r="A96" s="20"/>
      <c r="B96" s="24"/>
      <c r="C96" s="20"/>
      <c r="D96" s="20"/>
      <c r="E96" s="20"/>
      <c r="F96" s="20"/>
      <c r="G96" s="20"/>
      <c r="H96" s="20"/>
      <c r="I96" s="20"/>
      <c r="J96" s="14"/>
    </row>
    <row r="97" spans="1:10" x14ac:dyDescent="0.25">
      <c r="A97" s="23"/>
      <c r="B97" s="24"/>
      <c r="C97" s="30"/>
      <c r="D97" s="30"/>
      <c r="E97" s="23"/>
      <c r="F97" s="23"/>
      <c r="G97" s="23"/>
      <c r="H97" s="23"/>
      <c r="I97" s="23"/>
      <c r="J97" s="14"/>
    </row>
    <row r="98" spans="1:10" x14ac:dyDescent="0.25">
      <c r="A98" s="17"/>
      <c r="B98" s="24"/>
      <c r="C98" s="17"/>
      <c r="D98" s="17"/>
      <c r="E98" s="17"/>
      <c r="F98" s="17"/>
      <c r="G98" s="17"/>
      <c r="H98" s="17"/>
      <c r="I98" s="17"/>
      <c r="J98" s="14"/>
    </row>
    <row r="99" spans="1:10" x14ac:dyDescent="0.25">
      <c r="A99" s="17"/>
      <c r="B99" s="24"/>
      <c r="C99" s="17"/>
      <c r="D99" s="17"/>
      <c r="E99" s="17"/>
      <c r="F99" s="17"/>
      <c r="G99" s="17"/>
      <c r="H99" s="17"/>
      <c r="I99" s="17"/>
      <c r="J99" s="14"/>
    </row>
    <row r="100" spans="1:10" x14ac:dyDescent="0.25">
      <c r="A100" s="17"/>
      <c r="B100" s="24"/>
      <c r="C100" s="17"/>
      <c r="D100" s="17"/>
      <c r="E100" s="17"/>
      <c r="F100" s="17"/>
      <c r="G100" s="17"/>
      <c r="H100" s="17"/>
      <c r="I100" s="17"/>
      <c r="J100" s="14"/>
    </row>
    <row r="101" spans="1:10" x14ac:dyDescent="0.25">
      <c r="A101" s="17"/>
      <c r="B101" s="24"/>
      <c r="C101" s="17"/>
      <c r="D101" s="17"/>
      <c r="E101" s="17"/>
      <c r="F101" s="17"/>
      <c r="G101" s="17"/>
      <c r="H101" s="17"/>
      <c r="I101" s="17"/>
      <c r="J101" s="14"/>
    </row>
    <row r="102" spans="1:10" x14ac:dyDescent="0.25">
      <c r="A102" s="17"/>
      <c r="B102" s="24"/>
      <c r="C102" s="27"/>
      <c r="D102" s="27"/>
      <c r="E102" s="17"/>
      <c r="F102" s="17"/>
      <c r="G102" s="17"/>
      <c r="H102" s="17"/>
      <c r="I102" s="17"/>
      <c r="J102" s="14"/>
    </row>
    <row r="103" spans="1:10" x14ac:dyDescent="0.25">
      <c r="A103" s="17"/>
      <c r="B103" s="24"/>
      <c r="C103" s="17"/>
      <c r="D103" s="17"/>
      <c r="E103" s="17"/>
      <c r="F103" s="17"/>
      <c r="G103" s="17"/>
      <c r="H103" s="17"/>
      <c r="I103" s="17"/>
      <c r="J103" s="14"/>
    </row>
    <row r="104" spans="1:10" x14ac:dyDescent="0.25">
      <c r="A104" s="14"/>
      <c r="B104" s="24"/>
      <c r="C104" s="14"/>
      <c r="D104" s="14"/>
      <c r="E104" s="14"/>
      <c r="F104" s="14"/>
      <c r="G104" s="14"/>
      <c r="H104" s="14"/>
      <c r="I104" s="14"/>
      <c r="J104" s="14"/>
    </row>
    <row r="105" spans="1:10" x14ac:dyDescent="0.25">
      <c r="A105" s="17"/>
      <c r="B105" s="24"/>
      <c r="C105" s="17"/>
      <c r="D105" s="17"/>
      <c r="E105" s="17"/>
      <c r="F105" s="17"/>
      <c r="G105" s="17"/>
      <c r="H105" s="17"/>
      <c r="I105" s="17"/>
      <c r="J105" s="14"/>
    </row>
    <row r="106" spans="1:10" x14ac:dyDescent="0.25">
      <c r="A106" s="17"/>
      <c r="B106" s="24"/>
      <c r="C106" s="17"/>
      <c r="D106" s="17"/>
      <c r="E106" s="17"/>
      <c r="F106" s="17"/>
      <c r="G106" s="17"/>
      <c r="H106" s="17"/>
      <c r="I106" s="17"/>
      <c r="J106" s="14"/>
    </row>
    <row r="107" spans="1:10" x14ac:dyDescent="0.25">
      <c r="A107" s="17"/>
      <c r="B107" s="24"/>
      <c r="C107" s="25"/>
      <c r="D107" s="25"/>
      <c r="E107" s="17"/>
      <c r="F107" s="17"/>
      <c r="G107" s="17"/>
      <c r="H107" s="17"/>
      <c r="I107" s="17"/>
      <c r="J107" s="14"/>
    </row>
    <row r="108" spans="1:10" x14ac:dyDescent="0.25">
      <c r="A108" s="14"/>
      <c r="B108" s="24"/>
      <c r="C108" s="26"/>
      <c r="D108" s="26"/>
      <c r="E108" s="14"/>
      <c r="F108" s="14"/>
      <c r="G108" s="14"/>
      <c r="H108" s="14"/>
      <c r="I108" s="14"/>
      <c r="J108" s="14"/>
    </row>
    <row r="109" spans="1:10" x14ac:dyDescent="0.25">
      <c r="A109" s="17"/>
      <c r="B109" s="24"/>
      <c r="C109" s="27"/>
      <c r="D109" s="27"/>
      <c r="E109" s="17"/>
      <c r="F109" s="17"/>
      <c r="G109" s="17"/>
      <c r="H109" s="17"/>
      <c r="I109" s="17"/>
      <c r="J109" s="14"/>
    </row>
    <row r="110" spans="1:10" x14ac:dyDescent="0.25">
      <c r="A110" s="13"/>
      <c r="B110" s="24"/>
      <c r="C110" s="22"/>
      <c r="D110" s="22"/>
      <c r="E110" s="13"/>
      <c r="F110" s="13"/>
      <c r="G110" s="13"/>
      <c r="H110" s="20"/>
      <c r="I110" s="13"/>
      <c r="J110" s="14"/>
    </row>
    <row r="111" spans="1:10" x14ac:dyDescent="0.25">
      <c r="A111" s="14"/>
      <c r="B111" s="24"/>
      <c r="C111" s="14"/>
      <c r="D111" s="14"/>
      <c r="E111" s="14"/>
      <c r="F111" s="14"/>
      <c r="G111" s="14"/>
      <c r="H111" s="14"/>
      <c r="I111" s="14"/>
      <c r="J111" s="14"/>
    </row>
    <row r="112" spans="1:10" x14ac:dyDescent="0.25">
      <c r="A112" s="14"/>
      <c r="B112" s="24"/>
      <c r="C112" s="14"/>
      <c r="D112" s="14"/>
      <c r="E112" s="14"/>
      <c r="F112" s="14"/>
      <c r="G112" s="14"/>
      <c r="H112" s="14"/>
      <c r="I112" s="14"/>
      <c r="J112" s="14"/>
    </row>
    <row r="113" spans="1:10" x14ac:dyDescent="0.25">
      <c r="A113" s="17"/>
      <c r="B113" s="24"/>
      <c r="C113" s="17"/>
      <c r="D113" s="17"/>
      <c r="E113" s="17"/>
      <c r="F113" s="17"/>
      <c r="G113" s="17"/>
      <c r="H113" s="17"/>
      <c r="I113" s="17"/>
      <c r="J113" s="14"/>
    </row>
    <row r="114" spans="1:10" x14ac:dyDescent="0.25">
      <c r="A114" s="11"/>
      <c r="B114" s="24"/>
      <c r="C114" s="24"/>
      <c r="D114" s="24"/>
      <c r="E114" s="14"/>
      <c r="F114" s="14"/>
      <c r="G114" s="14"/>
      <c r="H114" s="14"/>
      <c r="I114" s="14"/>
      <c r="J114" s="14"/>
    </row>
    <row r="115" spans="1:10" x14ac:dyDescent="0.25">
      <c r="A115" s="17"/>
      <c r="B115" s="24"/>
      <c r="C115" s="17"/>
      <c r="D115" s="17"/>
      <c r="E115" s="17"/>
      <c r="F115" s="17"/>
      <c r="G115" s="17"/>
      <c r="H115" s="17"/>
      <c r="I115" s="17"/>
      <c r="J115" s="14"/>
    </row>
    <row r="116" spans="1:10" x14ac:dyDescent="0.25">
      <c r="A116" s="20"/>
      <c r="B116" s="24"/>
      <c r="C116" s="28"/>
      <c r="D116" s="28"/>
      <c r="E116" s="20"/>
      <c r="F116" s="20"/>
      <c r="G116" s="17"/>
      <c r="H116" s="17"/>
      <c r="I116" s="20"/>
      <c r="J116" s="14"/>
    </row>
    <row r="117" spans="1:10" x14ac:dyDescent="0.25">
      <c r="A117" s="20"/>
      <c r="B117" s="24"/>
      <c r="C117" s="20"/>
      <c r="D117" s="20"/>
      <c r="E117" s="20"/>
      <c r="F117" s="20"/>
      <c r="G117" s="20"/>
      <c r="H117" s="20"/>
      <c r="I117" s="20"/>
      <c r="J117" s="14"/>
    </row>
    <row r="118" spans="1:10" x14ac:dyDescent="0.25">
      <c r="A118" s="20"/>
      <c r="B118" s="24"/>
      <c r="C118" s="20"/>
      <c r="D118" s="20"/>
      <c r="E118" s="20"/>
      <c r="F118" s="20"/>
      <c r="G118" s="20"/>
      <c r="H118" s="20"/>
      <c r="I118" s="20"/>
      <c r="J118" s="14"/>
    </row>
    <row r="119" spans="1:10" x14ac:dyDescent="0.25">
      <c r="A119" s="20"/>
      <c r="B119" s="24"/>
      <c r="C119" s="20"/>
      <c r="D119" s="20"/>
      <c r="E119" s="20"/>
      <c r="F119" s="20"/>
      <c r="G119" s="20"/>
      <c r="H119" s="20"/>
      <c r="I119" s="20"/>
      <c r="J119" s="14"/>
    </row>
    <row r="120" spans="1:10" x14ac:dyDescent="0.25">
      <c r="A120" s="14"/>
      <c r="B120" s="24"/>
      <c r="C120" s="14"/>
      <c r="D120" s="14"/>
      <c r="E120" s="14"/>
      <c r="F120" s="14"/>
      <c r="G120" s="14"/>
      <c r="H120" s="14"/>
      <c r="I120" s="14"/>
      <c r="J120" s="14"/>
    </row>
    <row r="121" spans="1:10" x14ac:dyDescent="0.25">
      <c r="A121" s="13"/>
      <c r="B121" s="24"/>
      <c r="C121" s="36"/>
      <c r="D121" s="36"/>
      <c r="E121" s="13"/>
      <c r="F121" s="13"/>
      <c r="G121" s="13"/>
      <c r="H121" s="13"/>
      <c r="I121" s="13"/>
      <c r="J121" s="14"/>
    </row>
    <row r="122" spans="1:10" x14ac:dyDescent="0.25">
      <c r="A122" s="17"/>
      <c r="B122" s="24"/>
      <c r="C122" s="17"/>
      <c r="D122" s="17"/>
      <c r="E122" s="17"/>
      <c r="F122" s="17"/>
      <c r="G122" s="17"/>
      <c r="H122" s="17"/>
      <c r="I122" s="14"/>
      <c r="J122" s="14"/>
    </row>
    <row r="123" spans="1:10" x14ac:dyDescent="0.25">
      <c r="A123" s="14"/>
      <c r="B123" s="24"/>
      <c r="C123" s="14"/>
      <c r="D123" s="14"/>
      <c r="E123" s="14"/>
      <c r="F123" s="14"/>
      <c r="G123" s="14"/>
      <c r="H123" s="14"/>
      <c r="I123" s="14"/>
      <c r="J123" s="14"/>
    </row>
    <row r="124" spans="1:10" x14ac:dyDescent="0.25">
      <c r="A124" s="17"/>
      <c r="B124" s="24"/>
      <c r="C124" s="17"/>
      <c r="D124" s="17"/>
      <c r="E124" s="17"/>
      <c r="F124" s="17"/>
      <c r="G124" s="17"/>
      <c r="H124" s="17"/>
      <c r="I124" s="17"/>
      <c r="J124" s="14"/>
    </row>
    <row r="125" spans="1:10" x14ac:dyDescent="0.25">
      <c r="A125" s="17"/>
      <c r="B125" s="24"/>
      <c r="C125" s="17"/>
      <c r="D125" s="17"/>
      <c r="E125" s="17"/>
      <c r="F125" s="17"/>
      <c r="G125" s="17"/>
      <c r="H125" s="17"/>
      <c r="I125" s="17"/>
      <c r="J125" s="14"/>
    </row>
    <row r="126" spans="1:10" x14ac:dyDescent="0.25">
      <c r="A126" s="17"/>
      <c r="B126" s="24"/>
      <c r="C126" s="25"/>
      <c r="D126" s="25"/>
      <c r="E126" s="17"/>
      <c r="F126" s="17"/>
      <c r="G126" s="17"/>
      <c r="H126" s="17"/>
      <c r="I126" s="17"/>
      <c r="J126" s="14"/>
    </row>
    <row r="127" spans="1:10" x14ac:dyDescent="0.25">
      <c r="A127" s="14"/>
      <c r="B127" s="24">
        <f>SUM(Таблица911[[#This Row],[Средний балл аттестата]],Таблица911[[#This Row],[Результат вступительного испытания]])</f>
        <v>0</v>
      </c>
      <c r="C127" s="26"/>
      <c r="D127" s="26"/>
      <c r="E127" s="14"/>
      <c r="F127" s="14"/>
      <c r="G127" s="14"/>
      <c r="H127" s="14"/>
      <c r="I127" s="14"/>
      <c r="J127" s="14"/>
    </row>
    <row r="128" spans="1:10" x14ac:dyDescent="0.25">
      <c r="A128" s="17"/>
      <c r="B128" s="24">
        <f>SUM(Таблица911[[#This Row],[Средний балл аттестата]],Таблица911[[#This Row],[Результат вступительного испытания]])</f>
        <v>0</v>
      </c>
      <c r="C128" s="25"/>
      <c r="D128" s="25"/>
      <c r="E128" s="17"/>
      <c r="F128" s="17"/>
      <c r="G128" s="17"/>
      <c r="H128" s="17"/>
      <c r="I128" s="17"/>
      <c r="J128" s="14"/>
    </row>
    <row r="129" spans="1:10" x14ac:dyDescent="0.25">
      <c r="A129" s="17"/>
      <c r="B129" s="24">
        <f>SUM(Таблица911[[#This Row],[Средний балл аттестата]],Таблица911[[#This Row],[Результат вступительного испытания]])</f>
        <v>0</v>
      </c>
      <c r="C129" s="17"/>
      <c r="D129" s="17"/>
      <c r="E129" s="17"/>
      <c r="F129" s="17"/>
      <c r="G129" s="17"/>
      <c r="H129" s="17"/>
      <c r="I129" s="17"/>
      <c r="J129" s="14"/>
    </row>
    <row r="130" spans="1:10" x14ac:dyDescent="0.25">
      <c r="A130" s="17"/>
      <c r="B130" s="24">
        <f>SUM(Таблица911[[#This Row],[Средний балл аттестата]],Таблица911[[#This Row],[Результат вступительного испытания]])</f>
        <v>0</v>
      </c>
      <c r="C130" s="28"/>
      <c r="D130" s="28"/>
      <c r="E130" s="17"/>
      <c r="F130" s="17"/>
      <c r="G130" s="20"/>
      <c r="H130" s="20"/>
      <c r="I130" s="17"/>
      <c r="J130" s="14"/>
    </row>
    <row r="131" spans="1:10" x14ac:dyDescent="0.25">
      <c r="A131" s="14"/>
      <c r="B131" s="24">
        <f>SUM(Таблица911[[#This Row],[Средний балл аттестата]],Таблица911[[#This Row],[Результат вступительного испытания]])</f>
        <v>0</v>
      </c>
      <c r="C131" s="14"/>
      <c r="D131" s="14"/>
      <c r="E131" s="14"/>
      <c r="F131" s="14"/>
      <c r="G131" s="14"/>
      <c r="H131" s="14"/>
      <c r="I131" s="14"/>
      <c r="J131" s="14"/>
    </row>
    <row r="132" spans="1:10" x14ac:dyDescent="0.25">
      <c r="A132" s="14"/>
      <c r="B132" s="24">
        <f>SUM(Таблица911[[#This Row],[Средний балл аттестата]],Таблица911[[#This Row],[Результат вступительного испытания]])</f>
        <v>0</v>
      </c>
      <c r="C132" s="26"/>
      <c r="D132" s="26"/>
      <c r="E132" s="14"/>
      <c r="F132" s="14"/>
      <c r="G132" s="14"/>
      <c r="H132" s="14"/>
      <c r="I132" s="14"/>
      <c r="J132" s="14"/>
    </row>
    <row r="133" spans="1:10" x14ac:dyDescent="0.25">
      <c r="A133" s="14"/>
      <c r="B133" s="24">
        <f>SUM(Таблица911[[#This Row],[Средний балл аттестата]],Таблица911[[#This Row],[Результат вступительного испытания]])</f>
        <v>0</v>
      </c>
      <c r="C133" s="26"/>
      <c r="D133" s="26"/>
      <c r="E133" s="14"/>
      <c r="F133" s="14"/>
      <c r="G133" s="14"/>
      <c r="H133" s="14"/>
      <c r="I133" s="14"/>
      <c r="J133" s="14"/>
    </row>
  </sheetData>
  <mergeCells count="1">
    <mergeCell ref="A1:K1"/>
  </mergeCells>
  <pageMargins left="0" right="0" top="0" bottom="0" header="0" footer="0"/>
  <pageSetup paperSize="9" scale="85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09"/>
  <sheetViews>
    <sheetView view="pageBreakPreview" zoomScale="90" zoomScaleNormal="70" zoomScaleSheetLayoutView="90" workbookViewId="0">
      <pane ySplit="1" topLeftCell="A26" activePane="bottomLeft" state="frozen"/>
      <selection pane="bottomLeft" activeCell="B28" sqref="B28"/>
    </sheetView>
  </sheetViews>
  <sheetFormatPr defaultRowHeight="15" x14ac:dyDescent="0.25"/>
  <cols>
    <col min="1" max="1" width="17" customWidth="1"/>
    <col min="2" max="2" width="15.140625" customWidth="1"/>
    <col min="3" max="3" width="14" hidden="1" customWidth="1"/>
    <col min="4" max="4" width="17.85546875" hidden="1" customWidth="1"/>
    <col min="5" max="5" width="18.42578125" hidden="1" customWidth="1"/>
    <col min="6" max="6" width="16" hidden="1" customWidth="1"/>
    <col min="7" max="7" width="12" hidden="1" customWidth="1"/>
    <col min="8" max="8" width="12.42578125" customWidth="1"/>
    <col min="9" max="10" width="11.7109375" customWidth="1"/>
    <col min="11" max="11" width="18" customWidth="1"/>
    <col min="12" max="12" width="16" customWidth="1"/>
    <col min="13" max="13" width="18.5703125" customWidth="1"/>
    <col min="14" max="14" width="20.42578125" customWidth="1"/>
    <col min="15" max="15" width="14.7109375" customWidth="1"/>
    <col min="16" max="16" width="13.7109375" customWidth="1"/>
    <col min="17" max="17" width="9.42578125" customWidth="1"/>
  </cols>
  <sheetData>
    <row r="1" spans="1:18" ht="165.75" customHeight="1" x14ac:dyDescent="0.85">
      <c r="A1" s="310" t="s">
        <v>763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</row>
    <row r="2" spans="1:18" ht="110.25" x14ac:dyDescent="0.25">
      <c r="A2" s="45" t="s">
        <v>46</v>
      </c>
      <c r="B2" s="73" t="s">
        <v>10</v>
      </c>
      <c r="C2" s="73" t="s">
        <v>206</v>
      </c>
      <c r="D2" s="45" t="s">
        <v>27</v>
      </c>
      <c r="E2" s="45" t="s">
        <v>28</v>
      </c>
      <c r="F2" s="45" t="s">
        <v>22</v>
      </c>
      <c r="G2" s="45" t="s">
        <v>23</v>
      </c>
      <c r="H2" s="45" t="s">
        <v>29</v>
      </c>
      <c r="I2" s="47" t="s">
        <v>2</v>
      </c>
      <c r="J2" s="45" t="s">
        <v>30</v>
      </c>
      <c r="K2" s="58" t="s">
        <v>47</v>
      </c>
      <c r="L2" s="45" t="s">
        <v>13</v>
      </c>
      <c r="M2" s="39" t="s">
        <v>1</v>
      </c>
      <c r="N2" s="39" t="s">
        <v>8</v>
      </c>
      <c r="O2" s="39" t="s">
        <v>9</v>
      </c>
      <c r="P2" s="39" t="s">
        <v>21</v>
      </c>
      <c r="Q2" s="39" t="s">
        <v>39</v>
      </c>
      <c r="R2" s="39" t="s">
        <v>18</v>
      </c>
    </row>
    <row r="3" spans="1:18" s="276" customFormat="1" ht="75" x14ac:dyDescent="0.25">
      <c r="A3" s="98">
        <f xml:space="preserve"> ROW()-2</f>
        <v>1</v>
      </c>
      <c r="B3" s="98" t="s">
        <v>343</v>
      </c>
      <c r="C3" s="98" t="s">
        <v>207</v>
      </c>
      <c r="D3" s="98" t="s">
        <v>126</v>
      </c>
      <c r="E3" s="99">
        <v>40192</v>
      </c>
      <c r="F3" s="97" t="s">
        <v>344</v>
      </c>
      <c r="G3" s="97" t="s">
        <v>109</v>
      </c>
      <c r="H3" s="112">
        <f>SUM(Таблица9[[#This Row],[Средний балл аттестата]:[Балл первоочередной]])</f>
        <v>4.47</v>
      </c>
      <c r="I3" s="100">
        <v>4.47</v>
      </c>
      <c r="J3" s="97"/>
      <c r="K3" s="97"/>
      <c r="L3" s="263" t="s">
        <v>375</v>
      </c>
      <c r="M3" s="97" t="s">
        <v>695</v>
      </c>
      <c r="N3" s="97" t="s">
        <v>15</v>
      </c>
      <c r="O3" s="97"/>
      <c r="P3" s="97" t="s">
        <v>52</v>
      </c>
      <c r="Q3" s="97" t="s">
        <v>52</v>
      </c>
      <c r="R3" s="109" t="s">
        <v>52</v>
      </c>
    </row>
    <row r="4" spans="1:18" s="276" customFormat="1" ht="112.5" x14ac:dyDescent="0.25">
      <c r="A4" s="98">
        <f>ROW()-2</f>
        <v>2</v>
      </c>
      <c r="B4" s="98" t="s">
        <v>537</v>
      </c>
      <c r="C4" s="98" t="s">
        <v>207</v>
      </c>
      <c r="D4" s="97" t="s">
        <v>126</v>
      </c>
      <c r="E4" s="99">
        <v>40249</v>
      </c>
      <c r="F4" s="97" t="s">
        <v>538</v>
      </c>
      <c r="G4" s="97" t="s">
        <v>109</v>
      </c>
      <c r="H4" s="112">
        <f>SUM(Таблица9[[#This Row],[Средний балл аттестата]:[Балл первоочередной]])</f>
        <v>4.4000000000000004</v>
      </c>
      <c r="I4" s="100">
        <v>4.4000000000000004</v>
      </c>
      <c r="J4" s="97"/>
      <c r="K4" s="97"/>
      <c r="L4" s="263" t="s">
        <v>375</v>
      </c>
      <c r="M4" s="97" t="s">
        <v>695</v>
      </c>
      <c r="N4" s="97"/>
      <c r="O4" s="97"/>
      <c r="P4" s="97" t="s">
        <v>52</v>
      </c>
      <c r="Q4" s="97" t="s">
        <v>52</v>
      </c>
      <c r="R4" s="109" t="s">
        <v>52</v>
      </c>
    </row>
    <row r="5" spans="1:18" s="8" customFormat="1" ht="129" customHeight="1" x14ac:dyDescent="0.25">
      <c r="A5" s="98">
        <f xml:space="preserve"> ROW()-2</f>
        <v>3</v>
      </c>
      <c r="B5" s="98" t="s">
        <v>83</v>
      </c>
      <c r="C5" s="98" t="s">
        <v>207</v>
      </c>
      <c r="D5" s="97" t="s">
        <v>126</v>
      </c>
      <c r="E5" s="99">
        <v>40087</v>
      </c>
      <c r="F5" s="97" t="s">
        <v>84</v>
      </c>
      <c r="G5" s="97" t="s">
        <v>84</v>
      </c>
      <c r="H5" s="112">
        <f>SUM(Таблица9[[#This Row],[Средний балл аттестата]:[Балл первоочередной]])</f>
        <v>4.3899999999999997</v>
      </c>
      <c r="I5" s="100">
        <v>4.3899999999999997</v>
      </c>
      <c r="J5" s="97"/>
      <c r="K5" s="97"/>
      <c r="L5" s="263" t="s">
        <v>375</v>
      </c>
      <c r="M5" s="97" t="s">
        <v>695</v>
      </c>
      <c r="N5" s="97"/>
      <c r="O5" s="97"/>
      <c r="P5" s="97" t="s">
        <v>52</v>
      </c>
      <c r="Q5" s="97" t="s">
        <v>52</v>
      </c>
      <c r="R5" s="109" t="s">
        <v>53</v>
      </c>
    </row>
    <row r="6" spans="1:18" s="8" customFormat="1" ht="93.75" x14ac:dyDescent="0.25">
      <c r="A6" s="98">
        <f>ROW()-2</f>
        <v>4</v>
      </c>
      <c r="B6" s="90" t="s">
        <v>58</v>
      </c>
      <c r="C6" s="98" t="s">
        <v>207</v>
      </c>
      <c r="D6" s="90" t="s">
        <v>126</v>
      </c>
      <c r="E6" s="88">
        <v>39001</v>
      </c>
      <c r="F6" s="87" t="s">
        <v>59</v>
      </c>
      <c r="G6" s="87" t="s">
        <v>60</v>
      </c>
      <c r="H6" s="112">
        <f>SUM(Таблица9[[#This Row],[Средний балл аттестата]:[Балл первоочередной]])</f>
        <v>4.38</v>
      </c>
      <c r="I6" s="89">
        <v>4.38</v>
      </c>
      <c r="J6" s="87"/>
      <c r="K6" s="87"/>
      <c r="L6" s="263" t="s">
        <v>375</v>
      </c>
      <c r="M6" s="87" t="s">
        <v>695</v>
      </c>
      <c r="N6" s="87" t="s">
        <v>62</v>
      </c>
      <c r="O6" s="87" t="s">
        <v>115</v>
      </c>
      <c r="P6" s="87" t="s">
        <v>52</v>
      </c>
      <c r="Q6" s="87" t="s">
        <v>52</v>
      </c>
      <c r="R6" s="113" t="s">
        <v>52</v>
      </c>
    </row>
    <row r="7" spans="1:18" s="8" customFormat="1" ht="93.75" x14ac:dyDescent="0.3">
      <c r="A7" s="98">
        <f xml:space="preserve"> ROW()-2</f>
        <v>5</v>
      </c>
      <c r="B7" s="98" t="s">
        <v>269</v>
      </c>
      <c r="C7" s="98" t="s">
        <v>207</v>
      </c>
      <c r="D7" s="97" t="s">
        <v>126</v>
      </c>
      <c r="E7" s="99">
        <v>40395</v>
      </c>
      <c r="F7" s="97" t="s">
        <v>270</v>
      </c>
      <c r="G7" s="97" t="s">
        <v>109</v>
      </c>
      <c r="H7" s="112">
        <f>SUM(Таблица9[[#This Row],[Средний балл аттестата]:[Балл первоочередной]])</f>
        <v>4.33</v>
      </c>
      <c r="I7" s="100">
        <v>4.33</v>
      </c>
      <c r="J7" s="97"/>
      <c r="K7" s="97"/>
      <c r="L7" s="263" t="s">
        <v>375</v>
      </c>
      <c r="M7" s="97" t="s">
        <v>695</v>
      </c>
      <c r="N7" s="97" t="s">
        <v>199</v>
      </c>
      <c r="O7" s="97" t="s">
        <v>44</v>
      </c>
      <c r="P7" s="97" t="s">
        <v>52</v>
      </c>
      <c r="Q7" s="97" t="s">
        <v>52</v>
      </c>
      <c r="R7" s="149" t="s">
        <v>53</v>
      </c>
    </row>
    <row r="8" spans="1:18" s="8" customFormat="1" ht="75" x14ac:dyDescent="0.25">
      <c r="A8" s="98">
        <f xml:space="preserve"> ROW()-2</f>
        <v>6</v>
      </c>
      <c r="B8" s="90" t="s">
        <v>345</v>
      </c>
      <c r="C8" s="98" t="s">
        <v>207</v>
      </c>
      <c r="D8" s="87" t="s">
        <v>126</v>
      </c>
      <c r="E8" s="88">
        <v>40339</v>
      </c>
      <c r="F8" s="87" t="s">
        <v>346</v>
      </c>
      <c r="G8" s="87" t="s">
        <v>109</v>
      </c>
      <c r="H8" s="112">
        <f>SUM(Таблица9[[#This Row],[Средний балл аттестата]:[Балл первоочередной]])</f>
        <v>4.3</v>
      </c>
      <c r="I8" s="89">
        <v>4.3</v>
      </c>
      <c r="J8" s="87"/>
      <c r="K8" s="87"/>
      <c r="L8" s="263" t="s">
        <v>375</v>
      </c>
      <c r="M8" s="87" t="s">
        <v>695</v>
      </c>
      <c r="N8" s="87"/>
      <c r="O8" s="87"/>
      <c r="P8" s="87" t="s">
        <v>52</v>
      </c>
      <c r="Q8" s="87" t="s">
        <v>193</v>
      </c>
      <c r="R8" s="113" t="s">
        <v>52</v>
      </c>
    </row>
    <row r="9" spans="1:18" s="8" customFormat="1" ht="75" x14ac:dyDescent="0.25">
      <c r="A9" s="108">
        <f>ROW()-2</f>
        <v>7</v>
      </c>
      <c r="B9" s="87" t="s">
        <v>489</v>
      </c>
      <c r="C9" s="97" t="s">
        <v>207</v>
      </c>
      <c r="D9" s="87" t="s">
        <v>126</v>
      </c>
      <c r="E9" s="88">
        <v>39837</v>
      </c>
      <c r="F9" s="87" t="s">
        <v>490</v>
      </c>
      <c r="G9" s="87" t="s">
        <v>109</v>
      </c>
      <c r="H9" s="112">
        <f>SUM(Таблица9[[#This Row],[Средний балл аттестата]:[Балл первоочередной]])</f>
        <v>4.3</v>
      </c>
      <c r="I9" s="89">
        <v>4.3</v>
      </c>
      <c r="J9" s="87"/>
      <c r="K9" s="87"/>
      <c r="L9" s="263" t="s">
        <v>375</v>
      </c>
      <c r="M9" s="87" t="s">
        <v>695</v>
      </c>
      <c r="N9" s="87" t="s">
        <v>15</v>
      </c>
      <c r="O9" s="87" t="s">
        <v>111</v>
      </c>
      <c r="P9" s="87" t="s">
        <v>52</v>
      </c>
      <c r="Q9" s="87" t="s">
        <v>52</v>
      </c>
      <c r="R9" s="113" t="s">
        <v>53</v>
      </c>
    </row>
    <row r="10" spans="1:18" s="276" customFormat="1" ht="75" x14ac:dyDescent="0.25">
      <c r="A10" s="98">
        <f xml:space="preserve"> ROW()-2</f>
        <v>8</v>
      </c>
      <c r="B10" s="97" t="s">
        <v>114</v>
      </c>
      <c r="C10" s="98" t="s">
        <v>207</v>
      </c>
      <c r="D10" s="97" t="s">
        <v>126</v>
      </c>
      <c r="E10" s="99">
        <v>40034</v>
      </c>
      <c r="F10" s="97" t="s">
        <v>116</v>
      </c>
      <c r="G10" s="97" t="s">
        <v>109</v>
      </c>
      <c r="H10" s="112">
        <f>SUM(Таблица9[[#This Row],[Средний балл аттестата]:[Балл первоочередной]])</f>
        <v>4.29</v>
      </c>
      <c r="I10" s="100">
        <v>4.29</v>
      </c>
      <c r="J10" s="97"/>
      <c r="K10" s="97"/>
      <c r="L10" s="260" t="s">
        <v>375</v>
      </c>
      <c r="M10" s="87" t="s">
        <v>695</v>
      </c>
      <c r="N10" s="87" t="s">
        <v>115</v>
      </c>
      <c r="O10" s="87"/>
      <c r="P10" s="97" t="s">
        <v>52</v>
      </c>
      <c r="Q10" s="97" t="s">
        <v>52</v>
      </c>
      <c r="R10" s="97" t="s">
        <v>52</v>
      </c>
    </row>
    <row r="11" spans="1:18" s="8" customFormat="1" ht="75" x14ac:dyDescent="0.25">
      <c r="A11" s="98">
        <f xml:space="preserve"> ROW()-2</f>
        <v>9</v>
      </c>
      <c r="B11" s="97" t="s">
        <v>163</v>
      </c>
      <c r="C11" s="98" t="s">
        <v>207</v>
      </c>
      <c r="D11" s="97" t="s">
        <v>126</v>
      </c>
      <c r="E11" s="99">
        <v>40403</v>
      </c>
      <c r="F11" s="97" t="s">
        <v>164</v>
      </c>
      <c r="G11" s="97" t="s">
        <v>109</v>
      </c>
      <c r="H11" s="112">
        <f>SUM(Таблица9[[#This Row],[Средний балл аттестата]:[Балл первоочередной]])</f>
        <v>4.24</v>
      </c>
      <c r="I11" s="100">
        <v>4.24</v>
      </c>
      <c r="J11" s="97"/>
      <c r="K11" s="97"/>
      <c r="L11" s="263" t="s">
        <v>375</v>
      </c>
      <c r="M11" s="97" t="s">
        <v>695</v>
      </c>
      <c r="N11" s="97" t="s">
        <v>15</v>
      </c>
      <c r="O11" s="97"/>
      <c r="P11" s="97" t="s">
        <v>52</v>
      </c>
      <c r="Q11" s="97" t="s">
        <v>52</v>
      </c>
      <c r="R11" s="109" t="s">
        <v>52</v>
      </c>
    </row>
    <row r="12" spans="1:18" s="8" customFormat="1" ht="131.25" x14ac:dyDescent="0.25">
      <c r="A12" s="108">
        <f>ROW()-2</f>
        <v>10</v>
      </c>
      <c r="B12" s="89" t="s">
        <v>557</v>
      </c>
      <c r="C12" s="100" t="s">
        <v>207</v>
      </c>
      <c r="D12" s="87" t="s">
        <v>126</v>
      </c>
      <c r="E12" s="88">
        <v>40210</v>
      </c>
      <c r="F12" s="87" t="s">
        <v>558</v>
      </c>
      <c r="G12" s="90" t="s">
        <v>559</v>
      </c>
      <c r="H12" s="112">
        <f>SUM(Таблица9[[#This Row],[Средний балл аттестата]:[Балл первоочередной]])</f>
        <v>4.22</v>
      </c>
      <c r="I12" s="87">
        <v>4.22</v>
      </c>
      <c r="J12" s="89"/>
      <c r="K12" s="89"/>
      <c r="L12" s="263" t="s">
        <v>375</v>
      </c>
      <c r="M12" s="87" t="s">
        <v>15</v>
      </c>
      <c r="N12" s="87" t="s">
        <v>695</v>
      </c>
      <c r="O12" s="87"/>
      <c r="P12" s="87" t="s">
        <v>52</v>
      </c>
      <c r="Q12" s="87" t="s">
        <v>52</v>
      </c>
      <c r="R12" s="113" t="s">
        <v>53</v>
      </c>
    </row>
    <row r="13" spans="1:18" s="8" customFormat="1" ht="75" x14ac:dyDescent="0.25">
      <c r="A13" s="98">
        <f xml:space="preserve"> ROW()-2</f>
        <v>11</v>
      </c>
      <c r="B13" s="97" t="s">
        <v>198</v>
      </c>
      <c r="C13" s="98" t="s">
        <v>207</v>
      </c>
      <c r="D13" s="97" t="s">
        <v>126</v>
      </c>
      <c r="E13" s="99">
        <v>40327</v>
      </c>
      <c r="F13" s="97" t="s">
        <v>200</v>
      </c>
      <c r="G13" s="97" t="s">
        <v>109</v>
      </c>
      <c r="H13" s="112">
        <f>SUM(Таблица9[[#This Row],[Средний балл аттестата]:[Балл первоочередной]])</f>
        <v>4.21</v>
      </c>
      <c r="I13" s="100">
        <v>4.21</v>
      </c>
      <c r="J13" s="97"/>
      <c r="K13" s="97"/>
      <c r="L13" s="263" t="s">
        <v>375</v>
      </c>
      <c r="M13" s="97" t="s">
        <v>695</v>
      </c>
      <c r="N13" s="97" t="s">
        <v>199</v>
      </c>
      <c r="O13" s="97"/>
      <c r="P13" s="97" t="s">
        <v>52</v>
      </c>
      <c r="Q13" s="97" t="s">
        <v>52</v>
      </c>
      <c r="R13" s="97" t="s">
        <v>52</v>
      </c>
    </row>
    <row r="14" spans="1:18" s="276" customFormat="1" ht="93.75" x14ac:dyDescent="0.25">
      <c r="A14" s="108">
        <f xml:space="preserve"> ROW()-2</f>
        <v>12</v>
      </c>
      <c r="B14" s="98" t="s">
        <v>274</v>
      </c>
      <c r="C14" s="98" t="s">
        <v>207</v>
      </c>
      <c r="D14" s="97" t="s">
        <v>128</v>
      </c>
      <c r="E14" s="99">
        <v>40315</v>
      </c>
      <c r="F14" s="97" t="s">
        <v>275</v>
      </c>
      <c r="G14" s="97" t="s">
        <v>109</v>
      </c>
      <c r="H14" s="112">
        <f>SUM(Таблица9[[#This Row],[Средний балл аттестата]:[Балл первоочередной]])</f>
        <v>4.18</v>
      </c>
      <c r="I14" s="100">
        <v>4.18</v>
      </c>
      <c r="J14" s="97"/>
      <c r="K14" s="97"/>
      <c r="L14" s="263" t="s">
        <v>375</v>
      </c>
      <c r="M14" s="97" t="s">
        <v>695</v>
      </c>
      <c r="N14" s="97" t="s">
        <v>15</v>
      </c>
      <c r="O14" s="97"/>
      <c r="P14" s="97" t="s">
        <v>52</v>
      </c>
      <c r="Q14" s="97" t="s">
        <v>52</v>
      </c>
      <c r="R14" s="97" t="s">
        <v>52</v>
      </c>
    </row>
    <row r="15" spans="1:18" s="8" customFormat="1" ht="112.5" x14ac:dyDescent="0.25">
      <c r="A15" s="98">
        <f xml:space="preserve"> ROW()-2</f>
        <v>13</v>
      </c>
      <c r="B15" s="98" t="s">
        <v>85</v>
      </c>
      <c r="C15" s="98" t="s">
        <v>207</v>
      </c>
      <c r="D15" s="98" t="s">
        <v>126</v>
      </c>
      <c r="E15" s="99">
        <v>39508</v>
      </c>
      <c r="F15" s="97" t="s">
        <v>86</v>
      </c>
      <c r="G15" s="97" t="s">
        <v>86</v>
      </c>
      <c r="H15" s="112">
        <f>SUM(Таблица9[[#This Row],[Средний балл аттестата]:[Балл первоочередной]])</f>
        <v>4.1100000000000003</v>
      </c>
      <c r="I15" s="100">
        <v>4.1100000000000003</v>
      </c>
      <c r="J15" s="97"/>
      <c r="K15" s="97"/>
      <c r="L15" s="263" t="s">
        <v>375</v>
      </c>
      <c r="M15" s="97" t="s">
        <v>695</v>
      </c>
      <c r="N15" s="97"/>
      <c r="O15" s="97"/>
      <c r="P15" s="97" t="s">
        <v>52</v>
      </c>
      <c r="Q15" s="97" t="s">
        <v>52</v>
      </c>
      <c r="R15" s="97" t="s">
        <v>52</v>
      </c>
    </row>
    <row r="16" spans="1:18" s="8" customFormat="1" ht="93.75" x14ac:dyDescent="0.25">
      <c r="A16" s="98">
        <f>ROW()-2</f>
        <v>14</v>
      </c>
      <c r="B16" s="98" t="s">
        <v>589</v>
      </c>
      <c r="C16" s="98" t="s">
        <v>207</v>
      </c>
      <c r="D16" s="98" t="s">
        <v>126</v>
      </c>
      <c r="E16" s="99">
        <v>40201</v>
      </c>
      <c r="F16" s="97" t="s">
        <v>590</v>
      </c>
      <c r="G16" s="97" t="s">
        <v>109</v>
      </c>
      <c r="H16" s="112">
        <f>SUM(Таблица9[[#This Row],[Средний балл аттестата]:[Балл первоочередной]])</f>
        <v>4.1100000000000003</v>
      </c>
      <c r="I16" s="100">
        <v>4.1100000000000003</v>
      </c>
      <c r="J16" s="97"/>
      <c r="K16" s="97"/>
      <c r="L16" s="263" t="s">
        <v>375</v>
      </c>
      <c r="M16" s="97" t="s">
        <v>44</v>
      </c>
      <c r="N16" s="97" t="s">
        <v>695</v>
      </c>
      <c r="O16" s="97"/>
      <c r="P16" s="97" t="s">
        <v>52</v>
      </c>
      <c r="Q16" s="97" t="s">
        <v>52</v>
      </c>
      <c r="R16" s="97" t="s">
        <v>53</v>
      </c>
    </row>
    <row r="17" spans="1:18" s="8" customFormat="1" ht="93.75" x14ac:dyDescent="0.25">
      <c r="A17" s="108">
        <f xml:space="preserve"> ROW()-2</f>
        <v>15</v>
      </c>
      <c r="B17" s="90" t="s">
        <v>315</v>
      </c>
      <c r="C17" s="90" t="s">
        <v>207</v>
      </c>
      <c r="D17" s="87" t="s">
        <v>126</v>
      </c>
      <c r="E17" s="88">
        <v>40211</v>
      </c>
      <c r="F17" s="87" t="s">
        <v>314</v>
      </c>
      <c r="G17" s="87" t="s">
        <v>109</v>
      </c>
      <c r="H17" s="112">
        <f>SUM(Таблица9[[#This Row],[Средний балл аттестата]:[Балл первоочередной]])</f>
        <v>4.0599999999999996</v>
      </c>
      <c r="I17" s="89">
        <v>4.0599999999999996</v>
      </c>
      <c r="J17" s="87"/>
      <c r="K17" s="87"/>
      <c r="L17" s="263" t="s">
        <v>375</v>
      </c>
      <c r="M17" s="87" t="s">
        <v>695</v>
      </c>
      <c r="N17" s="87" t="s">
        <v>15</v>
      </c>
      <c r="O17" s="87" t="s">
        <v>44</v>
      </c>
      <c r="P17" s="87" t="s">
        <v>52</v>
      </c>
      <c r="Q17" s="87" t="s">
        <v>52</v>
      </c>
      <c r="R17" s="113" t="s">
        <v>53</v>
      </c>
    </row>
    <row r="18" spans="1:18" s="8" customFormat="1" ht="75" x14ac:dyDescent="0.25">
      <c r="A18" s="98">
        <f t="shared" ref="A18:A29" si="0">ROW()-2</f>
        <v>16</v>
      </c>
      <c r="B18" s="98" t="s">
        <v>654</v>
      </c>
      <c r="C18" s="98" t="s">
        <v>207</v>
      </c>
      <c r="D18" s="97" t="s">
        <v>126</v>
      </c>
      <c r="E18" s="99">
        <v>39558</v>
      </c>
      <c r="F18" s="97" t="s">
        <v>655</v>
      </c>
      <c r="G18" s="97" t="s">
        <v>109</v>
      </c>
      <c r="H18" s="112">
        <f>SUM(Таблица9[[#This Row],[Средний балл аттестата]:[Балл первоочередной]])</f>
        <v>4.0599999999999996</v>
      </c>
      <c r="I18" s="100">
        <v>4.0599999999999996</v>
      </c>
      <c r="J18" s="100"/>
      <c r="K18" s="100"/>
      <c r="L18" s="263" t="s">
        <v>375</v>
      </c>
      <c r="M18" s="97" t="s">
        <v>695</v>
      </c>
      <c r="N18" s="97"/>
      <c r="O18" s="97"/>
      <c r="P18" s="97" t="s">
        <v>52</v>
      </c>
      <c r="Q18" s="97" t="s">
        <v>52</v>
      </c>
      <c r="R18" s="97" t="s">
        <v>52</v>
      </c>
    </row>
    <row r="19" spans="1:18" s="276" customFormat="1" ht="131.25" x14ac:dyDescent="0.25">
      <c r="A19" s="108">
        <f t="shared" ref="A19:A29" si="1" xml:space="preserve"> ROW()-2</f>
        <v>17</v>
      </c>
      <c r="B19" s="98" t="s">
        <v>95</v>
      </c>
      <c r="C19" s="98" t="s">
        <v>207</v>
      </c>
      <c r="D19" s="97" t="s">
        <v>126</v>
      </c>
      <c r="E19" s="99">
        <v>40366</v>
      </c>
      <c r="F19" s="97" t="s">
        <v>96</v>
      </c>
      <c r="G19" s="97" t="s">
        <v>96</v>
      </c>
      <c r="H19" s="112">
        <f>SUM(Таблица9[[#This Row],[Средний балл аттестата]:[Балл первоочередной]])</f>
        <v>4.05</v>
      </c>
      <c r="I19" s="100">
        <v>4.05</v>
      </c>
      <c r="J19" s="97"/>
      <c r="K19" s="97"/>
      <c r="L19" s="263" t="s">
        <v>375</v>
      </c>
      <c r="M19" s="97" t="s">
        <v>695</v>
      </c>
      <c r="N19" s="97"/>
      <c r="O19" s="97"/>
      <c r="P19" s="97" t="s">
        <v>52</v>
      </c>
      <c r="Q19" s="97" t="s">
        <v>52</v>
      </c>
      <c r="R19" s="97" t="s">
        <v>52</v>
      </c>
    </row>
    <row r="20" spans="1:18" s="239" customFormat="1" ht="75" x14ac:dyDescent="0.25">
      <c r="A20" s="98">
        <f t="shared" ref="A20:A29" si="2">ROW()-2</f>
        <v>18</v>
      </c>
      <c r="B20" s="98" t="s">
        <v>678</v>
      </c>
      <c r="C20" s="98" t="s">
        <v>208</v>
      </c>
      <c r="D20" s="97" t="s">
        <v>128</v>
      </c>
      <c r="E20" s="99">
        <v>40493</v>
      </c>
      <c r="F20" s="97" t="s">
        <v>679</v>
      </c>
      <c r="G20" s="97"/>
      <c r="H20" s="112">
        <f>SUM(Таблица9[[#This Row],[Средний балл аттестата]:[Балл первоочередной]])</f>
        <v>3.95</v>
      </c>
      <c r="I20" s="100">
        <v>3.95</v>
      </c>
      <c r="J20" s="100"/>
      <c r="K20" s="100"/>
      <c r="L20" s="270" t="s">
        <v>375</v>
      </c>
      <c r="M20" s="97" t="s">
        <v>5</v>
      </c>
      <c r="N20" s="97" t="s">
        <v>695</v>
      </c>
      <c r="O20" s="97"/>
      <c r="P20" s="97" t="s">
        <v>52</v>
      </c>
      <c r="Q20" s="97"/>
      <c r="R20" s="97" t="s">
        <v>52</v>
      </c>
    </row>
    <row r="21" spans="1:18" s="276" customFormat="1" ht="75.75" customHeight="1" x14ac:dyDescent="0.25">
      <c r="A21" s="108">
        <f t="shared" ref="A21:A29" si="3" xml:space="preserve"> ROW()-2</f>
        <v>19</v>
      </c>
      <c r="B21" s="95" t="s">
        <v>103</v>
      </c>
      <c r="C21" s="101" t="s">
        <v>207</v>
      </c>
      <c r="D21" s="95" t="s">
        <v>126</v>
      </c>
      <c r="E21" s="102">
        <v>40346</v>
      </c>
      <c r="F21" s="95" t="s">
        <v>104</v>
      </c>
      <c r="G21" s="95" t="s">
        <v>105</v>
      </c>
      <c r="H21" s="112">
        <f>SUM(Таблица9[[#This Row],[Средний балл аттестата]:[Балл первоочередной]])</f>
        <v>3.8</v>
      </c>
      <c r="I21" s="89">
        <v>3.8</v>
      </c>
      <c r="J21" s="95"/>
      <c r="K21" s="95"/>
      <c r="L21" s="273" t="s">
        <v>375</v>
      </c>
      <c r="M21" s="95" t="s">
        <v>15</v>
      </c>
      <c r="N21" s="95" t="s">
        <v>695</v>
      </c>
      <c r="O21" s="95"/>
      <c r="P21" s="95" t="s">
        <v>52</v>
      </c>
      <c r="Q21" s="95" t="s">
        <v>52</v>
      </c>
      <c r="R21" s="134" t="s">
        <v>52</v>
      </c>
    </row>
    <row r="22" spans="1:18" s="8" customFormat="1" ht="131.25" x14ac:dyDescent="0.25">
      <c r="A22" s="98">
        <f t="shared" ref="A22:A29" si="4">ROW()-2</f>
        <v>20</v>
      </c>
      <c r="B22" s="200" t="s">
        <v>727</v>
      </c>
      <c r="C22" s="98" t="s">
        <v>207</v>
      </c>
      <c r="D22" s="194" t="s">
        <v>128</v>
      </c>
      <c r="E22" s="194">
        <v>40426</v>
      </c>
      <c r="F22" s="194" t="s">
        <v>728</v>
      </c>
      <c r="G22" s="194"/>
      <c r="H22" s="112">
        <f>SUM(Таблица9[[#This Row],[Средний балл аттестата]:[Балл первоочередной]])</f>
        <v>3.7</v>
      </c>
      <c r="I22" s="198">
        <v>3.7</v>
      </c>
      <c r="J22" s="194"/>
      <c r="K22" s="194"/>
      <c r="L22" s="306" t="s">
        <v>375</v>
      </c>
      <c r="M22" s="292" t="s">
        <v>15</v>
      </c>
      <c r="N22" s="95" t="s">
        <v>695</v>
      </c>
      <c r="O22" s="194"/>
      <c r="P22" s="185" t="s">
        <v>52</v>
      </c>
      <c r="Q22" s="185" t="s">
        <v>52</v>
      </c>
      <c r="R22" s="185" t="s">
        <v>52</v>
      </c>
    </row>
    <row r="23" spans="1:18" s="304" customFormat="1" ht="150" x14ac:dyDescent="0.3">
      <c r="A23" s="108">
        <f t="shared" ref="A23:A29" si="5" xml:space="preserve"> ROW()-2</f>
        <v>21</v>
      </c>
      <c r="B23" s="122" t="s">
        <v>581</v>
      </c>
      <c r="C23" s="122" t="s">
        <v>207</v>
      </c>
      <c r="D23" s="122" t="s">
        <v>126</v>
      </c>
      <c r="E23" s="111">
        <v>40318</v>
      </c>
      <c r="F23" s="109" t="s">
        <v>582</v>
      </c>
      <c r="G23" s="109" t="s">
        <v>583</v>
      </c>
      <c r="H23" s="112">
        <f>SUM(Таблица9[[#This Row],[Средний балл аттестата]:[Балл первоочередной]])</f>
        <v>3.69</v>
      </c>
      <c r="I23" s="112">
        <v>3.69</v>
      </c>
      <c r="J23" s="109"/>
      <c r="K23" s="109"/>
      <c r="L23" s="249" t="s">
        <v>375</v>
      </c>
      <c r="M23" s="109" t="s">
        <v>15</v>
      </c>
      <c r="N23" s="109" t="s">
        <v>695</v>
      </c>
      <c r="O23" s="109"/>
      <c r="P23" s="109" t="s">
        <v>52</v>
      </c>
      <c r="Q23" s="109" t="s">
        <v>52</v>
      </c>
      <c r="R23" s="109" t="s">
        <v>53</v>
      </c>
    </row>
    <row r="24" spans="1:18" s="276" customFormat="1" ht="75" x14ac:dyDescent="0.25">
      <c r="A24" s="98">
        <f t="shared" ref="A24:A29" si="6">ROW()-2</f>
        <v>22</v>
      </c>
      <c r="B24" s="90" t="s">
        <v>584</v>
      </c>
      <c r="C24" s="90" t="s">
        <v>207</v>
      </c>
      <c r="D24" s="87" t="s">
        <v>126</v>
      </c>
      <c r="E24" s="88">
        <v>40367</v>
      </c>
      <c r="F24" s="87" t="s">
        <v>585</v>
      </c>
      <c r="G24" s="87" t="s">
        <v>109</v>
      </c>
      <c r="H24" s="112">
        <f>SUM(Таблица9[[#This Row],[Средний балл аттестата]:[Балл первоочередной]])</f>
        <v>3.69</v>
      </c>
      <c r="I24" s="89">
        <v>3.69</v>
      </c>
      <c r="J24" s="87"/>
      <c r="K24" s="87"/>
      <c r="L24" s="260" t="s">
        <v>375</v>
      </c>
      <c r="M24" s="87" t="s">
        <v>695</v>
      </c>
      <c r="N24" s="87" t="s">
        <v>15</v>
      </c>
      <c r="O24" s="87"/>
      <c r="P24" s="87" t="s">
        <v>52</v>
      </c>
      <c r="Q24" s="87" t="s">
        <v>52</v>
      </c>
      <c r="R24" s="87" t="s">
        <v>52</v>
      </c>
    </row>
    <row r="25" spans="1:18" s="276" customFormat="1" ht="75" x14ac:dyDescent="0.25">
      <c r="A25" s="108">
        <f t="shared" ref="A25:A29" si="7" xml:space="preserve"> ROW()-2</f>
        <v>23</v>
      </c>
      <c r="B25" s="95" t="s">
        <v>133</v>
      </c>
      <c r="C25" s="137" t="s">
        <v>207</v>
      </c>
      <c r="D25" s="87" t="s">
        <v>126</v>
      </c>
      <c r="E25" s="88">
        <v>40360</v>
      </c>
      <c r="F25" s="87" t="s">
        <v>134</v>
      </c>
      <c r="G25" s="87" t="s">
        <v>109</v>
      </c>
      <c r="H25" s="112">
        <f>SUM(Таблица9[[#This Row],[Средний балл аттестата]:[Балл первоочередной]])</f>
        <v>3.68</v>
      </c>
      <c r="I25" s="89">
        <v>3.68</v>
      </c>
      <c r="J25" s="87"/>
      <c r="K25" s="87"/>
      <c r="L25" s="260" t="s">
        <v>375</v>
      </c>
      <c r="M25" s="87" t="s">
        <v>15</v>
      </c>
      <c r="N25" s="87" t="s">
        <v>695</v>
      </c>
      <c r="O25" s="87"/>
      <c r="P25" s="87" t="s">
        <v>52</v>
      </c>
      <c r="Q25" s="87" t="s">
        <v>52</v>
      </c>
      <c r="R25" s="87" t="s">
        <v>52</v>
      </c>
    </row>
    <row r="26" spans="1:18" s="85" customFormat="1" ht="75" x14ac:dyDescent="0.25">
      <c r="A26" s="98">
        <f t="shared" ref="A26:A29" si="8">ROW()-2</f>
        <v>24</v>
      </c>
      <c r="B26" s="90" t="s">
        <v>541</v>
      </c>
      <c r="C26" s="90" t="s">
        <v>207</v>
      </c>
      <c r="D26" s="88" t="s">
        <v>126</v>
      </c>
      <c r="E26" s="88">
        <v>40310</v>
      </c>
      <c r="F26" s="87" t="s">
        <v>542</v>
      </c>
      <c r="G26" s="89" t="s">
        <v>109</v>
      </c>
      <c r="H26" s="112">
        <f>SUM(Таблица9[[#This Row],[Средний балл аттестата]:[Балл первоочередной]])</f>
        <v>3.59</v>
      </c>
      <c r="I26" s="89">
        <v>3.59</v>
      </c>
      <c r="J26" s="87"/>
      <c r="K26" s="87"/>
      <c r="L26" s="260" t="s">
        <v>375</v>
      </c>
      <c r="M26" s="87" t="s">
        <v>44</v>
      </c>
      <c r="N26" s="87" t="s">
        <v>115</v>
      </c>
      <c r="O26" s="87" t="s">
        <v>695</v>
      </c>
      <c r="P26" s="87" t="s">
        <v>52</v>
      </c>
      <c r="Q26" s="87" t="s">
        <v>52</v>
      </c>
      <c r="R26" s="113" t="s">
        <v>52</v>
      </c>
    </row>
    <row r="27" spans="1:18" s="276" customFormat="1" ht="75" x14ac:dyDescent="0.25">
      <c r="A27" s="108">
        <f t="shared" ref="A27:A29" si="9" xml:space="preserve"> ROW()-2</f>
        <v>25</v>
      </c>
      <c r="B27" s="90" t="s">
        <v>612</v>
      </c>
      <c r="C27" s="90" t="s">
        <v>207</v>
      </c>
      <c r="D27" s="87" t="s">
        <v>126</v>
      </c>
      <c r="E27" s="88">
        <v>40149</v>
      </c>
      <c r="F27" s="87" t="s">
        <v>613</v>
      </c>
      <c r="G27" s="87" t="s">
        <v>109</v>
      </c>
      <c r="H27" s="112">
        <f>SUM(Таблица9[[#This Row],[Средний балл аттестата]:[Балл первоочередной]])</f>
        <v>3.59</v>
      </c>
      <c r="I27" s="89">
        <v>3.59</v>
      </c>
      <c r="J27" s="87"/>
      <c r="K27" s="87"/>
      <c r="L27" s="260" t="s">
        <v>375</v>
      </c>
      <c r="M27" s="87" t="s">
        <v>695</v>
      </c>
      <c r="N27" s="87" t="s">
        <v>15</v>
      </c>
      <c r="O27" s="87"/>
      <c r="P27" s="87" t="s">
        <v>52</v>
      </c>
      <c r="Q27" s="87" t="s">
        <v>193</v>
      </c>
      <c r="R27" s="87" t="s">
        <v>52</v>
      </c>
    </row>
    <row r="28" spans="1:18" s="238" customFormat="1" ht="112.5" x14ac:dyDescent="0.25">
      <c r="A28" s="98">
        <f t="shared" ref="A28:A29" si="10">ROW()-2</f>
        <v>26</v>
      </c>
      <c r="B28" s="87" t="s">
        <v>150</v>
      </c>
      <c r="C28" s="90" t="s">
        <v>207</v>
      </c>
      <c r="D28" s="87" t="s">
        <v>128</v>
      </c>
      <c r="E28" s="88">
        <v>39603</v>
      </c>
      <c r="F28" s="87" t="s">
        <v>151</v>
      </c>
      <c r="G28" s="87" t="s">
        <v>152</v>
      </c>
      <c r="H28" s="112">
        <f>SUM(Таблица9[[#This Row],[Средний балл аттестата]:[Балл первоочередной]])</f>
        <v>3.53</v>
      </c>
      <c r="I28" s="89">
        <v>3.53</v>
      </c>
      <c r="J28" s="89"/>
      <c r="K28" s="89"/>
      <c r="L28" s="260" t="s">
        <v>375</v>
      </c>
      <c r="M28" s="87" t="s">
        <v>44</v>
      </c>
      <c r="N28" s="87" t="s">
        <v>695</v>
      </c>
      <c r="O28" s="87" t="s">
        <v>15</v>
      </c>
      <c r="P28" s="87" t="s">
        <v>52</v>
      </c>
      <c r="Q28" s="87" t="s">
        <v>52</v>
      </c>
      <c r="R28" s="113" t="s">
        <v>52</v>
      </c>
    </row>
    <row r="29" spans="1:18" s="8" customFormat="1" ht="93.75" x14ac:dyDescent="0.25">
      <c r="A29" s="108">
        <f t="shared" ref="A29" si="11" xml:space="preserve"> ROW()-2</f>
        <v>27</v>
      </c>
      <c r="B29" s="109" t="s">
        <v>656</v>
      </c>
      <c r="C29" s="109" t="s">
        <v>207</v>
      </c>
      <c r="D29" s="109" t="s">
        <v>126</v>
      </c>
      <c r="E29" s="111">
        <v>40295</v>
      </c>
      <c r="F29" s="109" t="s">
        <v>657</v>
      </c>
      <c r="G29" s="109" t="s">
        <v>109</v>
      </c>
      <c r="H29" s="112">
        <f>SUM(Таблица9[[#This Row],[Средний балл аттестата]:[Балл первоочередной]])</f>
        <v>3.53</v>
      </c>
      <c r="I29" s="112">
        <v>3.53</v>
      </c>
      <c r="J29" s="109"/>
      <c r="K29" s="109"/>
      <c r="L29" s="249" t="s">
        <v>375</v>
      </c>
      <c r="M29" s="109" t="s">
        <v>15</v>
      </c>
      <c r="N29" s="109" t="s">
        <v>695</v>
      </c>
      <c r="O29" s="109"/>
      <c r="P29" s="109" t="s">
        <v>52</v>
      </c>
      <c r="Q29" s="109" t="s">
        <v>52</v>
      </c>
      <c r="R29" s="109" t="s">
        <v>52</v>
      </c>
    </row>
    <row r="30" spans="1:18" s="8" customFormat="1" x14ac:dyDescent="0.25"/>
    <row r="31" spans="1:18" s="8" customFormat="1" x14ac:dyDescent="0.25"/>
    <row r="32" spans="1:18" s="85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s="85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s="85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s="8" customFormat="1" x14ac:dyDescent="0.25"/>
    <row r="36" spans="1:18" s="8" customFormat="1" x14ac:dyDescent="0.25"/>
    <row r="37" spans="1:18" s="8" customFormat="1" x14ac:dyDescent="0.25"/>
    <row r="38" spans="1:18" s="8" customFormat="1" x14ac:dyDescent="0.25"/>
    <row r="39" spans="1:18" s="8" customFormat="1" x14ac:dyDescent="0.25"/>
    <row r="40" spans="1:18" s="8" customFormat="1" x14ac:dyDescent="0.25"/>
    <row r="41" spans="1:18" s="8" customFormat="1" x14ac:dyDescent="0.25"/>
    <row r="42" spans="1:18" s="8" customFormat="1" x14ac:dyDescent="0.25"/>
    <row r="43" spans="1:18" s="8" customFormat="1" x14ac:dyDescent="0.25"/>
    <row r="44" spans="1:18" s="8" customFormat="1" x14ac:dyDescent="0.25"/>
    <row r="45" spans="1:18" s="8" customFormat="1" x14ac:dyDescent="0.25"/>
    <row r="46" spans="1:18" s="8" customFormat="1" x14ac:dyDescent="0.25"/>
    <row r="47" spans="1:18" s="8" customFormat="1" x14ac:dyDescent="0.25"/>
    <row r="48" spans="1:1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pans="1:18" s="8" customFormat="1" x14ac:dyDescent="0.25"/>
    <row r="82" spans="1:18" s="8" customFormat="1" x14ac:dyDescent="0.25"/>
    <row r="83" spans="1:18" s="8" customFormat="1" x14ac:dyDescent="0.25"/>
    <row r="84" spans="1:18" s="8" customFormat="1" x14ac:dyDescent="0.25"/>
    <row r="85" spans="1:18" s="8" customFormat="1" x14ac:dyDescent="0.25"/>
    <row r="86" spans="1:18" s="8" customFormat="1" x14ac:dyDescent="0.25"/>
    <row r="87" spans="1:18" s="8" customFormat="1" x14ac:dyDescent="0.25"/>
    <row r="88" spans="1:18" s="8" customFormat="1" x14ac:dyDescent="0.25"/>
    <row r="89" spans="1:18" s="8" customFormat="1" x14ac:dyDescent="0.25"/>
    <row r="90" spans="1:18" s="8" customFormat="1" x14ac:dyDescent="0.25"/>
    <row r="91" spans="1:18" s="8" customFormat="1" x14ac:dyDescent="0.25"/>
    <row r="92" spans="1:18" s="8" customFormat="1" x14ac:dyDescent="0.25"/>
    <row r="93" spans="1:18" s="8" customFormat="1" x14ac:dyDescent="0.25"/>
    <row r="94" spans="1:18" s="8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s="8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s="8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s="8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s="8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s="8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s="8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s="8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s="8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s="8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s="8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s="8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s="8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s="8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s="8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s="8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</sheetData>
  <mergeCells count="1">
    <mergeCell ref="A1:Q1"/>
  </mergeCells>
  <phoneticPr fontId="10" type="noConversion"/>
  <pageMargins left="0" right="0" top="0" bottom="0" header="0" footer="0"/>
  <pageSetup paperSize="9" scale="76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5"/>
  <sheetViews>
    <sheetView view="pageBreakPreview" zoomScale="90" zoomScaleNormal="70" zoomScaleSheetLayoutView="90" workbookViewId="0">
      <pane ySplit="2" topLeftCell="A24" activePane="bottomLeft" state="frozen"/>
      <selection pane="bottomLeft" activeCell="A30" sqref="A30:XFD159"/>
    </sheetView>
  </sheetViews>
  <sheetFormatPr defaultRowHeight="15" x14ac:dyDescent="0.25"/>
  <cols>
    <col min="1" max="1" width="9.140625" customWidth="1"/>
    <col min="2" max="3" width="20.42578125" customWidth="1"/>
    <col min="4" max="4" width="14" customWidth="1"/>
    <col min="5" max="5" width="12.140625" customWidth="1"/>
    <col min="6" max="6" width="12.42578125" customWidth="1"/>
    <col min="7" max="7" width="10.5703125" customWidth="1"/>
    <col min="8" max="8" width="10.42578125" customWidth="1"/>
    <col min="9" max="9" width="20.42578125" customWidth="1"/>
    <col min="10" max="10" width="14.42578125" customWidth="1"/>
    <col min="11" max="11" width="17.5703125" customWidth="1"/>
    <col min="12" max="12" width="14.140625" customWidth="1"/>
    <col min="13" max="13" width="9" customWidth="1"/>
    <col min="14" max="14" width="14" customWidth="1"/>
  </cols>
  <sheetData>
    <row r="1" spans="1:17" ht="172.5" customHeight="1" x14ac:dyDescent="0.85">
      <c r="A1" s="310" t="s">
        <v>764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7" ht="94.5" x14ac:dyDescent="0.25">
      <c r="A2" s="45" t="s">
        <v>46</v>
      </c>
      <c r="B2" s="46" t="s">
        <v>10</v>
      </c>
      <c r="C2" s="45" t="s">
        <v>206</v>
      </c>
      <c r="D2" s="45" t="s">
        <v>27</v>
      </c>
      <c r="E2" s="45" t="s">
        <v>29</v>
      </c>
      <c r="F2" s="47" t="s">
        <v>2</v>
      </c>
      <c r="G2" s="45" t="s">
        <v>30</v>
      </c>
      <c r="H2" s="58" t="s">
        <v>47</v>
      </c>
      <c r="I2" s="45" t="s">
        <v>13</v>
      </c>
      <c r="J2" s="39" t="s">
        <v>1</v>
      </c>
      <c r="K2" s="39" t="s">
        <v>8</v>
      </c>
      <c r="L2" s="39" t="s">
        <v>9</v>
      </c>
      <c r="M2" s="39" t="s">
        <v>21</v>
      </c>
      <c r="N2" s="39" t="s">
        <v>39</v>
      </c>
      <c r="O2" s="39" t="s">
        <v>18</v>
      </c>
    </row>
    <row r="3" spans="1:17" s="238" customFormat="1" ht="126.75" customHeight="1" x14ac:dyDescent="0.25">
      <c r="A3" s="108">
        <f xml:space="preserve"> ROW()-2</f>
        <v>1</v>
      </c>
      <c r="B3" s="90" t="s">
        <v>747</v>
      </c>
      <c r="C3" s="90" t="s">
        <v>209</v>
      </c>
      <c r="D3" s="90" t="s">
        <v>126</v>
      </c>
      <c r="E3" s="196">
        <f>SUM(Таблица913[[#This Row],[Средний балл аттестата]:[Балл первоочередной]])</f>
        <v>103.75</v>
      </c>
      <c r="F3" s="89">
        <v>3.75</v>
      </c>
      <c r="G3" s="90"/>
      <c r="H3" s="90">
        <v>100</v>
      </c>
      <c r="I3" s="267" t="s">
        <v>375</v>
      </c>
      <c r="J3" s="90" t="s">
        <v>703</v>
      </c>
      <c r="K3" s="90"/>
      <c r="L3" s="90"/>
      <c r="M3" s="87" t="s">
        <v>52</v>
      </c>
      <c r="N3" s="87" t="s">
        <v>162</v>
      </c>
      <c r="O3" s="90" t="s">
        <v>52</v>
      </c>
      <c r="P3" s="243"/>
      <c r="Q3" s="243"/>
    </row>
    <row r="4" spans="1:17" s="238" customFormat="1" ht="37.5" x14ac:dyDescent="0.3">
      <c r="A4" s="108">
        <f>ROW()-2</f>
        <v>2</v>
      </c>
      <c r="B4" s="97" t="s">
        <v>418</v>
      </c>
      <c r="C4" s="87" t="s">
        <v>208</v>
      </c>
      <c r="D4" s="97" t="s">
        <v>126</v>
      </c>
      <c r="E4" s="196">
        <f>SUM(Таблица913[[#This Row],[Средний балл аттестата]:[Балл первоочередной]])</f>
        <v>4.6900000000000004</v>
      </c>
      <c r="F4" s="97">
        <v>4.6900000000000004</v>
      </c>
      <c r="G4" s="152"/>
      <c r="H4" s="152"/>
      <c r="I4" s="260" t="s">
        <v>377</v>
      </c>
      <c r="J4" s="97" t="s">
        <v>111</v>
      </c>
      <c r="K4" s="97" t="s">
        <v>62</v>
      </c>
      <c r="L4" s="149"/>
      <c r="M4" s="149" t="s">
        <v>52</v>
      </c>
      <c r="N4" s="97" t="s">
        <v>52</v>
      </c>
      <c r="O4" s="97" t="s">
        <v>53</v>
      </c>
    </row>
    <row r="5" spans="1:17" s="276" customFormat="1" ht="37.5" x14ac:dyDescent="0.25">
      <c r="A5" s="108">
        <f xml:space="preserve"> ROW()-2</f>
        <v>3</v>
      </c>
      <c r="B5" s="98" t="s">
        <v>265</v>
      </c>
      <c r="C5" s="90" t="s">
        <v>207</v>
      </c>
      <c r="D5" s="97" t="s">
        <v>126</v>
      </c>
      <c r="E5" s="196">
        <f>SUM(Таблица913[[#This Row],[Средний балл аттестата]:[Балл первоочередной]])</f>
        <v>4.58</v>
      </c>
      <c r="F5" s="100">
        <v>4.58</v>
      </c>
      <c r="G5" s="97"/>
      <c r="H5" s="97"/>
      <c r="I5" s="260" t="s">
        <v>377</v>
      </c>
      <c r="J5" s="97" t="s">
        <v>111</v>
      </c>
      <c r="K5" s="97"/>
      <c r="L5" s="97"/>
      <c r="M5" s="97" t="s">
        <v>52</v>
      </c>
      <c r="N5" s="97" t="s">
        <v>52</v>
      </c>
      <c r="O5" s="97" t="s">
        <v>52</v>
      </c>
    </row>
    <row r="6" spans="1:17" s="238" customFormat="1" ht="37.5" x14ac:dyDescent="0.25">
      <c r="A6" s="108">
        <f xml:space="preserve"> ROW()-2</f>
        <v>4</v>
      </c>
      <c r="B6" s="98" t="s">
        <v>144</v>
      </c>
      <c r="C6" s="87" t="s">
        <v>207</v>
      </c>
      <c r="D6" s="97" t="s">
        <v>126</v>
      </c>
      <c r="E6" s="196">
        <f>SUM(Таблица913[[#This Row],[Средний балл аттестата]:[Балл первоочередной]])</f>
        <v>4.53</v>
      </c>
      <c r="F6" s="100">
        <v>4.53</v>
      </c>
      <c r="G6" s="97"/>
      <c r="H6" s="97"/>
      <c r="I6" s="260" t="s">
        <v>377</v>
      </c>
      <c r="J6" s="97" t="s">
        <v>111</v>
      </c>
      <c r="K6" s="97" t="s">
        <v>354</v>
      </c>
      <c r="L6" s="97"/>
      <c r="M6" s="97" t="s">
        <v>52</v>
      </c>
      <c r="N6" s="97" t="s">
        <v>52</v>
      </c>
      <c r="O6" s="97" t="s">
        <v>52</v>
      </c>
    </row>
    <row r="7" spans="1:17" s="239" customFormat="1" ht="18.75" x14ac:dyDescent="0.25">
      <c r="A7" s="108">
        <f xml:space="preserve"> ROW()-2</f>
        <v>5</v>
      </c>
      <c r="B7" s="200" t="s">
        <v>745</v>
      </c>
      <c r="C7" s="90" t="s">
        <v>209</v>
      </c>
      <c r="D7" s="98" t="s">
        <v>126</v>
      </c>
      <c r="E7" s="196">
        <f>SUM(Таблица913[[#This Row],[Средний балл аттестата]:[Балл первоочередной]])</f>
        <v>4.53</v>
      </c>
      <c r="F7" s="100">
        <v>4.53</v>
      </c>
      <c r="G7" s="98"/>
      <c r="H7" s="98"/>
      <c r="I7" s="267" t="s">
        <v>375</v>
      </c>
      <c r="J7" s="98" t="s">
        <v>703</v>
      </c>
      <c r="K7" s="98"/>
      <c r="L7" s="98"/>
      <c r="M7" s="97" t="s">
        <v>52</v>
      </c>
      <c r="N7" s="98" t="s">
        <v>52</v>
      </c>
      <c r="O7" s="98" t="s">
        <v>52</v>
      </c>
    </row>
    <row r="8" spans="1:17" s="8" customFormat="1" ht="37.5" x14ac:dyDescent="0.25">
      <c r="A8" s="108">
        <f>ROW()-2</f>
        <v>6</v>
      </c>
      <c r="B8" s="90" t="s">
        <v>390</v>
      </c>
      <c r="C8" s="90" t="s">
        <v>207</v>
      </c>
      <c r="D8" s="87" t="s">
        <v>126</v>
      </c>
      <c r="E8" s="196">
        <f>SUM(Таблица913[[#This Row],[Средний балл аттестата]:[Балл первоочередной]])</f>
        <v>4.5</v>
      </c>
      <c r="F8" s="89">
        <v>4.5</v>
      </c>
      <c r="G8" s="87"/>
      <c r="H8" s="87"/>
      <c r="I8" s="260" t="s">
        <v>377</v>
      </c>
      <c r="J8" s="87" t="s">
        <v>111</v>
      </c>
      <c r="K8" s="87"/>
      <c r="L8" s="87"/>
      <c r="M8" s="87" t="s">
        <v>52</v>
      </c>
      <c r="N8" s="87" t="s">
        <v>52</v>
      </c>
      <c r="O8" s="87" t="s">
        <v>53</v>
      </c>
    </row>
    <row r="9" spans="1:17" s="238" customFormat="1" ht="56.25" x14ac:dyDescent="0.25">
      <c r="A9" s="108">
        <f>ROW()-2</f>
        <v>7</v>
      </c>
      <c r="B9" s="97" t="s">
        <v>143</v>
      </c>
      <c r="C9" s="89" t="s">
        <v>207</v>
      </c>
      <c r="D9" s="97" t="s">
        <v>126</v>
      </c>
      <c r="E9" s="196">
        <f>SUM(Таблица913[[#This Row],[Средний балл аттестата]:[Балл первоочередной]])</f>
        <v>4.5</v>
      </c>
      <c r="F9" s="97">
        <v>4.5</v>
      </c>
      <c r="G9" s="97"/>
      <c r="H9" s="97"/>
      <c r="I9" s="260" t="s">
        <v>375</v>
      </c>
      <c r="J9" s="97" t="s">
        <v>180</v>
      </c>
      <c r="K9" s="97" t="s">
        <v>111</v>
      </c>
      <c r="L9" s="97"/>
      <c r="M9" s="97" t="s">
        <v>52</v>
      </c>
      <c r="N9" s="97" t="s">
        <v>52</v>
      </c>
      <c r="O9" s="97" t="s">
        <v>53</v>
      </c>
    </row>
    <row r="10" spans="1:17" s="8" customFormat="1" ht="56.25" x14ac:dyDescent="0.25">
      <c r="A10" s="108">
        <f>ROW()-2</f>
        <v>8</v>
      </c>
      <c r="B10" s="98" t="s">
        <v>684</v>
      </c>
      <c r="C10" s="90" t="s">
        <v>208</v>
      </c>
      <c r="D10" s="97" t="s">
        <v>126</v>
      </c>
      <c r="E10" s="89">
        <f>SUM(Таблица913[[#This Row],[Средний балл аттестата]:[Балл первоочередной]])</f>
        <v>4.4400000000000004</v>
      </c>
      <c r="F10" s="100">
        <v>4.4400000000000004</v>
      </c>
      <c r="G10" s="303"/>
      <c r="H10" s="97"/>
      <c r="I10" s="260" t="s">
        <v>375</v>
      </c>
      <c r="J10" s="97" t="s">
        <v>715</v>
      </c>
      <c r="K10" s="97" t="s">
        <v>111</v>
      </c>
      <c r="L10" s="97"/>
      <c r="M10" s="97" t="s">
        <v>52</v>
      </c>
      <c r="N10" s="97"/>
      <c r="O10" s="97" t="s">
        <v>53</v>
      </c>
    </row>
    <row r="11" spans="1:17" s="276" customFormat="1" ht="79.5" customHeight="1" x14ac:dyDescent="0.25">
      <c r="A11" s="200">
        <f>ROW()-2</f>
        <v>9</v>
      </c>
      <c r="B11" s="200" t="s">
        <v>721</v>
      </c>
      <c r="C11" s="90" t="s">
        <v>207</v>
      </c>
      <c r="D11" s="200" t="s">
        <v>126</v>
      </c>
      <c r="E11" s="196">
        <f>SUM(Таблица913[[#This Row],[Средний балл аттестата]:[Балл первоочередной]])</f>
        <v>4.41</v>
      </c>
      <c r="F11" s="198">
        <v>4.41</v>
      </c>
      <c r="G11" s="200"/>
      <c r="H11" s="200"/>
      <c r="I11" s="267" t="s">
        <v>375</v>
      </c>
      <c r="J11" s="200" t="s">
        <v>703</v>
      </c>
      <c r="K11" s="200" t="s">
        <v>62</v>
      </c>
      <c r="L11" s="200"/>
      <c r="M11" s="185" t="s">
        <v>52</v>
      </c>
      <c r="N11" s="185" t="s">
        <v>52</v>
      </c>
      <c r="O11" s="200" t="s">
        <v>53</v>
      </c>
    </row>
    <row r="12" spans="1:17" s="239" customFormat="1" ht="95.25" customHeight="1" x14ac:dyDescent="0.25">
      <c r="A12" s="98">
        <f>ROW()-2</f>
        <v>10</v>
      </c>
      <c r="B12" s="98" t="s">
        <v>755</v>
      </c>
      <c r="C12" s="90" t="s">
        <v>209</v>
      </c>
      <c r="D12" s="97" t="s">
        <v>126</v>
      </c>
      <c r="E12" s="196">
        <f>SUM(Таблица913[[#This Row],[Средний балл аттестата]:[Балл первоочередной]])</f>
        <v>4.4000000000000004</v>
      </c>
      <c r="F12" s="100">
        <v>4.4000000000000004</v>
      </c>
      <c r="G12" s="97"/>
      <c r="H12" s="97"/>
      <c r="I12" s="87" t="s">
        <v>375</v>
      </c>
      <c r="J12" s="97" t="s">
        <v>703</v>
      </c>
      <c r="K12" s="97"/>
      <c r="L12" s="97"/>
      <c r="M12" s="97" t="s">
        <v>52</v>
      </c>
      <c r="N12" s="97" t="s">
        <v>52</v>
      </c>
      <c r="O12" s="97" t="s">
        <v>52</v>
      </c>
    </row>
    <row r="13" spans="1:17" s="8" customFormat="1" ht="93.75" customHeight="1" x14ac:dyDescent="0.25">
      <c r="A13" s="221">
        <f xml:space="preserve"> ROW()-2</f>
        <v>11</v>
      </c>
      <c r="B13" s="201" t="s">
        <v>723</v>
      </c>
      <c r="C13" s="90" t="s">
        <v>207</v>
      </c>
      <c r="D13" s="201" t="s">
        <v>126</v>
      </c>
      <c r="E13" s="196">
        <f>SUM(Таблица913[[#This Row],[Средний балл аттестата]:[Балл первоочередной]])</f>
        <v>4.37</v>
      </c>
      <c r="F13" s="196">
        <v>4.37</v>
      </c>
      <c r="G13" s="201"/>
      <c r="H13" s="201"/>
      <c r="I13" s="267" t="s">
        <v>375</v>
      </c>
      <c r="J13" s="201" t="s">
        <v>703</v>
      </c>
      <c r="K13" s="201" t="s">
        <v>6</v>
      </c>
      <c r="L13" s="201"/>
      <c r="M13" s="197" t="s">
        <v>52</v>
      </c>
      <c r="N13" s="197" t="s">
        <v>52</v>
      </c>
      <c r="O13" s="221" t="s">
        <v>52</v>
      </c>
    </row>
    <row r="14" spans="1:17" s="276" customFormat="1" ht="111.75" customHeight="1" x14ac:dyDescent="0.25">
      <c r="A14" s="200">
        <f>ROW()-2</f>
        <v>12</v>
      </c>
      <c r="B14" s="200" t="s">
        <v>718</v>
      </c>
      <c r="C14" s="98" t="s">
        <v>207</v>
      </c>
      <c r="D14" s="200" t="s">
        <v>126</v>
      </c>
      <c r="E14" s="196">
        <f>SUM(Таблица913[[#This Row],[Средний балл аттестата]:[Балл первоочередной]])</f>
        <v>4.33</v>
      </c>
      <c r="F14" s="198">
        <v>4.33</v>
      </c>
      <c r="G14" s="200"/>
      <c r="H14" s="200"/>
      <c r="I14" s="267" t="s">
        <v>375</v>
      </c>
      <c r="J14" s="200" t="s">
        <v>703</v>
      </c>
      <c r="K14" s="200" t="s">
        <v>6</v>
      </c>
      <c r="L14" s="200" t="s">
        <v>62</v>
      </c>
      <c r="M14" s="200" t="s">
        <v>52</v>
      </c>
      <c r="N14" s="185" t="s">
        <v>52</v>
      </c>
      <c r="O14" s="185" t="s">
        <v>53</v>
      </c>
    </row>
    <row r="15" spans="1:17" s="276" customFormat="1" ht="75" x14ac:dyDescent="0.25">
      <c r="A15" s="108">
        <f>ROW()-2</f>
        <v>13</v>
      </c>
      <c r="B15" s="98" t="s">
        <v>566</v>
      </c>
      <c r="C15" s="98" t="s">
        <v>207</v>
      </c>
      <c r="D15" s="97" t="s">
        <v>126</v>
      </c>
      <c r="E15" s="196">
        <f>SUM(Таблица913[[#This Row],[Средний балл аттестата]:[Балл первоочередной]])</f>
        <v>4.29</v>
      </c>
      <c r="F15" s="100">
        <v>4.29</v>
      </c>
      <c r="G15" s="100"/>
      <c r="H15" s="100"/>
      <c r="I15" s="260" t="s">
        <v>375</v>
      </c>
      <c r="J15" s="97" t="s">
        <v>111</v>
      </c>
      <c r="K15" s="97" t="s">
        <v>62</v>
      </c>
      <c r="L15" s="97" t="s">
        <v>6</v>
      </c>
      <c r="M15" s="97" t="s">
        <v>52</v>
      </c>
      <c r="N15" s="97" t="s">
        <v>52</v>
      </c>
      <c r="O15" s="97" t="s">
        <v>52</v>
      </c>
    </row>
    <row r="16" spans="1:17" s="276" customFormat="1" ht="75" x14ac:dyDescent="0.3">
      <c r="A16" s="108">
        <f xml:space="preserve"> ROW()-2</f>
        <v>14</v>
      </c>
      <c r="B16" s="87" t="s">
        <v>203</v>
      </c>
      <c r="C16" s="87" t="s">
        <v>207</v>
      </c>
      <c r="D16" s="87" t="s">
        <v>126</v>
      </c>
      <c r="E16" s="196">
        <f>SUM(Таблица913[[#This Row],[Средний балл аттестата]:[Балл первоочередной]])</f>
        <v>4.28</v>
      </c>
      <c r="F16" s="87">
        <v>4.28</v>
      </c>
      <c r="G16" s="105"/>
      <c r="H16" s="300"/>
      <c r="I16" s="260" t="s">
        <v>377</v>
      </c>
      <c r="J16" s="87" t="s">
        <v>111</v>
      </c>
      <c r="K16" s="87" t="s">
        <v>695</v>
      </c>
      <c r="L16" s="106"/>
      <c r="M16" s="106" t="s">
        <v>52</v>
      </c>
      <c r="N16" s="87" t="s">
        <v>52</v>
      </c>
      <c r="O16" s="87" t="s">
        <v>52</v>
      </c>
      <c r="P16" s="275"/>
      <c r="Q16" s="301"/>
    </row>
    <row r="17" spans="1:15" s="276" customFormat="1" ht="75" x14ac:dyDescent="0.25">
      <c r="A17" s="108">
        <f xml:space="preserve"> ROW()-2</f>
        <v>15</v>
      </c>
      <c r="B17" s="87" t="s">
        <v>56</v>
      </c>
      <c r="C17" s="87" t="s">
        <v>207</v>
      </c>
      <c r="D17" s="87" t="s">
        <v>128</v>
      </c>
      <c r="E17" s="196">
        <f>SUM(Таблица913[[#This Row],[Средний балл аттестата]:[Балл первоочередной]])</f>
        <v>4.26</v>
      </c>
      <c r="F17" s="89">
        <v>4.26</v>
      </c>
      <c r="G17" s="89"/>
      <c r="H17" s="89"/>
      <c r="I17" s="260" t="s">
        <v>377</v>
      </c>
      <c r="J17" s="87" t="s">
        <v>3</v>
      </c>
      <c r="K17" s="87" t="s">
        <v>111</v>
      </c>
      <c r="L17" s="87"/>
      <c r="M17" s="87" t="s">
        <v>52</v>
      </c>
      <c r="N17" s="87" t="s">
        <v>52</v>
      </c>
      <c r="O17" s="113" t="s">
        <v>52</v>
      </c>
    </row>
    <row r="18" spans="1:15" s="85" customFormat="1" ht="75" x14ac:dyDescent="0.25">
      <c r="A18" s="108">
        <f xml:space="preserve"> ROW() - 2</f>
        <v>16</v>
      </c>
      <c r="B18" s="110" t="s">
        <v>55</v>
      </c>
      <c r="C18" s="110" t="s">
        <v>207</v>
      </c>
      <c r="D18" s="110" t="s">
        <v>126</v>
      </c>
      <c r="E18" s="196">
        <f>SUM(Таблица913[[#This Row],[Средний балл аттестата]:[Балл первоочередной]])</f>
        <v>4.25</v>
      </c>
      <c r="F18" s="112">
        <v>4.25</v>
      </c>
      <c r="G18" s="112"/>
      <c r="H18" s="112"/>
      <c r="I18" s="260" t="s">
        <v>375</v>
      </c>
      <c r="J18" s="109" t="s">
        <v>44</v>
      </c>
      <c r="K18" s="109" t="s">
        <v>111</v>
      </c>
      <c r="L18" s="109" t="s">
        <v>6</v>
      </c>
      <c r="M18" s="109" t="s">
        <v>52</v>
      </c>
      <c r="N18" s="109" t="s">
        <v>52</v>
      </c>
      <c r="O18" s="109" t="s">
        <v>53</v>
      </c>
    </row>
    <row r="19" spans="1:15" s="276" customFormat="1" ht="75" x14ac:dyDescent="0.25">
      <c r="A19" s="86">
        <f xml:space="preserve"> ROW() - 2</f>
        <v>17</v>
      </c>
      <c r="B19" s="87" t="s">
        <v>512</v>
      </c>
      <c r="C19" s="87" t="s">
        <v>209</v>
      </c>
      <c r="D19" s="87" t="s">
        <v>126</v>
      </c>
      <c r="E19" s="196">
        <f>SUM(Таблица913[[#This Row],[Средний балл аттестата]:[Балл первоочередной]])</f>
        <v>4.12</v>
      </c>
      <c r="F19" s="89">
        <v>4.12</v>
      </c>
      <c r="G19" s="89"/>
      <c r="H19" s="89"/>
      <c r="I19" s="273" t="s">
        <v>375</v>
      </c>
      <c r="J19" s="95" t="s">
        <v>3</v>
      </c>
      <c r="K19" s="95" t="s">
        <v>111</v>
      </c>
      <c r="L19" s="95" t="s">
        <v>695</v>
      </c>
      <c r="M19" s="87" t="s">
        <v>52</v>
      </c>
      <c r="N19" s="87" t="s">
        <v>52</v>
      </c>
      <c r="O19" s="113" t="s">
        <v>52</v>
      </c>
    </row>
    <row r="20" spans="1:15" s="276" customFormat="1" ht="37.5" x14ac:dyDescent="0.3">
      <c r="A20" s="108">
        <f>ROW()-2</f>
        <v>18</v>
      </c>
      <c r="B20" s="106" t="s">
        <v>578</v>
      </c>
      <c r="C20" s="87" t="s">
        <v>207</v>
      </c>
      <c r="D20" s="106" t="s">
        <v>126</v>
      </c>
      <c r="E20" s="196">
        <f>SUM(Таблица913[[#This Row],[Средний балл аттестата]:[Балл первоочередной]])</f>
        <v>4.1100000000000003</v>
      </c>
      <c r="F20" s="106">
        <v>4.1100000000000003</v>
      </c>
      <c r="G20" s="105"/>
      <c r="H20" s="105"/>
      <c r="I20" s="271" t="s">
        <v>375</v>
      </c>
      <c r="J20" s="106" t="s">
        <v>4</v>
      </c>
      <c r="K20" s="106" t="s">
        <v>62</v>
      </c>
      <c r="L20" s="106" t="s">
        <v>111</v>
      </c>
      <c r="M20" s="106" t="s">
        <v>52</v>
      </c>
      <c r="N20" s="106" t="s">
        <v>52</v>
      </c>
      <c r="O20" s="138" t="s">
        <v>52</v>
      </c>
    </row>
    <row r="21" spans="1:15" s="276" customFormat="1" ht="18.75" x14ac:dyDescent="0.25">
      <c r="A21" s="221">
        <f xml:space="preserve"> ROW()-2</f>
        <v>19</v>
      </c>
      <c r="B21" s="186" t="s">
        <v>709</v>
      </c>
      <c r="C21" s="110" t="s">
        <v>207</v>
      </c>
      <c r="D21" s="186" t="s">
        <v>126</v>
      </c>
      <c r="E21" s="196">
        <f>SUM(Таблица913[[#This Row],[Средний балл аттестата]:[Балл первоочередной]])</f>
        <v>4.1100000000000003</v>
      </c>
      <c r="F21" s="188">
        <v>4.1100000000000003</v>
      </c>
      <c r="G21" s="186"/>
      <c r="H21" s="186"/>
      <c r="I21" s="267" t="s">
        <v>375</v>
      </c>
      <c r="J21" s="186" t="s">
        <v>703</v>
      </c>
      <c r="K21" s="186"/>
      <c r="L21" s="186"/>
      <c r="M21" s="186" t="s">
        <v>52</v>
      </c>
      <c r="N21" s="186" t="s">
        <v>52</v>
      </c>
      <c r="O21" s="186" t="s">
        <v>52</v>
      </c>
    </row>
    <row r="22" spans="1:15" s="276" customFormat="1" ht="37.5" x14ac:dyDescent="0.25">
      <c r="A22" s="108">
        <f>ROW()-2</f>
        <v>20</v>
      </c>
      <c r="B22" s="98" t="s">
        <v>404</v>
      </c>
      <c r="C22" s="98" t="s">
        <v>207</v>
      </c>
      <c r="D22" s="97" t="s">
        <v>126</v>
      </c>
      <c r="E22" s="196">
        <f>SUM(Таблица913[[#This Row],[Средний балл аттестата]:[Балл первоочередной]])</f>
        <v>4</v>
      </c>
      <c r="F22" s="100">
        <v>4</v>
      </c>
      <c r="G22" s="97"/>
      <c r="H22" s="97"/>
      <c r="I22" s="260" t="s">
        <v>377</v>
      </c>
      <c r="J22" s="97" t="s">
        <v>111</v>
      </c>
      <c r="K22" s="97" t="s">
        <v>6</v>
      </c>
      <c r="L22" s="97"/>
      <c r="M22" s="97" t="s">
        <v>52</v>
      </c>
      <c r="N22" s="97" t="s">
        <v>52</v>
      </c>
      <c r="O22" s="97" t="s">
        <v>53</v>
      </c>
    </row>
    <row r="23" spans="1:15" s="238" customFormat="1" ht="75" x14ac:dyDescent="0.25">
      <c r="A23" s="98">
        <f>ROW()-2</f>
        <v>21</v>
      </c>
      <c r="B23" s="98" t="s">
        <v>434</v>
      </c>
      <c r="C23" s="98" t="s">
        <v>207</v>
      </c>
      <c r="D23" s="97" t="s">
        <v>126</v>
      </c>
      <c r="E23" s="196">
        <f>SUM(Таблица913[[#This Row],[Средний балл аттестата]:[Балл первоочередной]])</f>
        <v>4</v>
      </c>
      <c r="F23" s="100">
        <v>4</v>
      </c>
      <c r="G23" s="97"/>
      <c r="H23" s="97"/>
      <c r="I23" s="260" t="s">
        <v>377</v>
      </c>
      <c r="J23" s="97" t="s">
        <v>111</v>
      </c>
      <c r="K23" s="97" t="s">
        <v>430</v>
      </c>
      <c r="L23" s="97"/>
      <c r="M23" s="97" t="s">
        <v>52</v>
      </c>
      <c r="N23" s="109" t="s">
        <v>52</v>
      </c>
      <c r="O23" s="97" t="s">
        <v>53</v>
      </c>
    </row>
    <row r="24" spans="1:15" s="276" customFormat="1" ht="56.25" x14ac:dyDescent="0.25">
      <c r="A24" s="108">
        <f>ROW()-2</f>
        <v>22</v>
      </c>
      <c r="B24" s="90" t="s">
        <v>642</v>
      </c>
      <c r="C24" s="90" t="s">
        <v>208</v>
      </c>
      <c r="D24" s="87" t="s">
        <v>126</v>
      </c>
      <c r="E24" s="196">
        <f>SUM(Таблица913[[#This Row],[Средний балл аттестата]:[Балл первоочередной]])</f>
        <v>4</v>
      </c>
      <c r="F24" s="89">
        <v>4</v>
      </c>
      <c r="G24" s="87"/>
      <c r="H24" s="87"/>
      <c r="I24" s="260" t="s">
        <v>375</v>
      </c>
      <c r="J24" s="87" t="s">
        <v>715</v>
      </c>
      <c r="K24" s="87" t="s">
        <v>4</v>
      </c>
      <c r="L24" s="87" t="s">
        <v>111</v>
      </c>
      <c r="M24" s="87" t="s">
        <v>52</v>
      </c>
      <c r="N24" s="87"/>
      <c r="O24" s="113" t="s">
        <v>52</v>
      </c>
    </row>
    <row r="25" spans="1:15" s="8" customFormat="1" ht="37.5" x14ac:dyDescent="0.25">
      <c r="A25" s="98">
        <f>ROW()-2</f>
        <v>23</v>
      </c>
      <c r="B25" s="109" t="s">
        <v>685</v>
      </c>
      <c r="C25" s="109" t="s">
        <v>207</v>
      </c>
      <c r="D25" s="109" t="s">
        <v>126</v>
      </c>
      <c r="E25" s="196">
        <f>SUM(Таблица913[[#This Row],[Средний балл аттестата]:[Балл первоочередной]])</f>
        <v>3.95</v>
      </c>
      <c r="F25" s="112">
        <v>3.95</v>
      </c>
      <c r="G25" s="109"/>
      <c r="H25" s="109"/>
      <c r="I25" s="260" t="s">
        <v>377</v>
      </c>
      <c r="J25" s="109" t="s">
        <v>111</v>
      </c>
      <c r="K25" s="109" t="s">
        <v>6</v>
      </c>
      <c r="L25" s="109"/>
      <c r="M25" s="109" t="s">
        <v>52</v>
      </c>
      <c r="N25" s="109" t="s">
        <v>52</v>
      </c>
      <c r="O25" s="109" t="s">
        <v>52</v>
      </c>
    </row>
    <row r="26" spans="1:15" s="8" customFormat="1" ht="93.75" x14ac:dyDescent="0.3">
      <c r="A26" s="108">
        <f>ROW()-2</f>
        <v>24</v>
      </c>
      <c r="B26" s="122" t="s">
        <v>617</v>
      </c>
      <c r="C26" s="109" t="s">
        <v>208</v>
      </c>
      <c r="D26" s="122" t="s">
        <v>126</v>
      </c>
      <c r="E26" s="196">
        <f>SUM(Таблица913[[#This Row],[Средний балл аттестата]:[Балл первоочередной]])</f>
        <v>3.94</v>
      </c>
      <c r="F26" s="122">
        <v>3.94</v>
      </c>
      <c r="G26" s="147"/>
      <c r="H26" s="147"/>
      <c r="I26" s="249" t="s">
        <v>375</v>
      </c>
      <c r="J26" s="109" t="s">
        <v>703</v>
      </c>
      <c r="K26" s="109" t="s">
        <v>15</v>
      </c>
      <c r="L26" s="109" t="s">
        <v>752</v>
      </c>
      <c r="M26" s="122" t="s">
        <v>52</v>
      </c>
      <c r="N26" s="149"/>
      <c r="O26" s="122" t="s">
        <v>52</v>
      </c>
    </row>
    <row r="27" spans="1:15" s="238" customFormat="1" ht="75" x14ac:dyDescent="0.25">
      <c r="A27" s="86">
        <f xml:space="preserve"> ROW() - 2</f>
        <v>25</v>
      </c>
      <c r="B27" s="110" t="s">
        <v>529</v>
      </c>
      <c r="C27" s="110" t="s">
        <v>208</v>
      </c>
      <c r="D27" s="109" t="s">
        <v>126</v>
      </c>
      <c r="E27" s="89">
        <f>SUM(Таблица913[[#This Row],[Средний балл аттестата]:[Балл первоочередной]])</f>
        <v>3.89</v>
      </c>
      <c r="F27" s="112">
        <v>3.89</v>
      </c>
      <c r="G27" s="112"/>
      <c r="H27" s="109"/>
      <c r="I27" s="260" t="s">
        <v>375</v>
      </c>
      <c r="J27" s="109" t="s">
        <v>3</v>
      </c>
      <c r="K27" s="109" t="s">
        <v>111</v>
      </c>
      <c r="L27" s="109" t="s">
        <v>292</v>
      </c>
      <c r="M27" s="109" t="s">
        <v>52</v>
      </c>
      <c r="N27" s="109" t="s">
        <v>52</v>
      </c>
      <c r="O27" s="109" t="s">
        <v>52</v>
      </c>
    </row>
    <row r="28" spans="1:15" s="276" customFormat="1" ht="37.5" x14ac:dyDescent="0.25">
      <c r="A28" s="108">
        <f>ROW()-2</f>
        <v>26</v>
      </c>
      <c r="B28" s="98" t="s">
        <v>579</v>
      </c>
      <c r="C28" s="98" t="s">
        <v>207</v>
      </c>
      <c r="D28" s="97" t="s">
        <v>126</v>
      </c>
      <c r="E28" s="196">
        <f>SUM(Таблица913[[#This Row],[Средний балл аттестата]:[Балл первоочередной]])</f>
        <v>3.83</v>
      </c>
      <c r="F28" s="100">
        <v>3.83</v>
      </c>
      <c r="G28" s="97"/>
      <c r="H28" s="97"/>
      <c r="I28" s="260" t="s">
        <v>375</v>
      </c>
      <c r="J28" s="97" t="s">
        <v>62</v>
      </c>
      <c r="K28" s="97" t="s">
        <v>111</v>
      </c>
      <c r="L28" s="97"/>
      <c r="M28" s="97" t="s">
        <v>52</v>
      </c>
      <c r="N28" s="97" t="s">
        <v>52</v>
      </c>
      <c r="O28" s="97" t="s">
        <v>52</v>
      </c>
    </row>
    <row r="29" spans="1:15" s="276" customFormat="1" ht="37.5" x14ac:dyDescent="0.25">
      <c r="A29" s="108">
        <f>ROW()-2</f>
        <v>27</v>
      </c>
      <c r="B29" s="98" t="s">
        <v>605</v>
      </c>
      <c r="C29" s="98" t="s">
        <v>207</v>
      </c>
      <c r="D29" s="97" t="s">
        <v>126</v>
      </c>
      <c r="E29" s="196">
        <f>SUM(Таблица913[[#This Row],[Средний балл аттестата]:[Балл первоочередной]])</f>
        <v>3.83</v>
      </c>
      <c r="F29" s="100">
        <v>3.83</v>
      </c>
      <c r="G29" s="97"/>
      <c r="H29" s="97"/>
      <c r="I29" s="260" t="s">
        <v>377</v>
      </c>
      <c r="J29" s="97" t="s">
        <v>62</v>
      </c>
      <c r="K29" s="97" t="s">
        <v>111</v>
      </c>
      <c r="L29" s="97" t="s">
        <v>702</v>
      </c>
      <c r="M29" s="97" t="s">
        <v>52</v>
      </c>
      <c r="N29" s="97" t="s">
        <v>52</v>
      </c>
      <c r="O29" s="109" t="s">
        <v>52</v>
      </c>
    </row>
    <row r="30" spans="1:15" x14ac:dyDescent="0.25">
      <c r="N30" s="41"/>
    </row>
    <row r="31" spans="1:15" x14ac:dyDescent="0.25">
      <c r="N31" s="41"/>
    </row>
    <row r="32" spans="1:15" x14ac:dyDescent="0.25">
      <c r="N32" s="41"/>
    </row>
    <row r="33" spans="14:14" x14ac:dyDescent="0.25">
      <c r="N33" s="41"/>
    </row>
    <row r="34" spans="14:14" x14ac:dyDescent="0.25">
      <c r="N34" s="41"/>
    </row>
    <row r="35" spans="14:14" x14ac:dyDescent="0.25">
      <c r="N35" s="41"/>
    </row>
    <row r="36" spans="14:14" x14ac:dyDescent="0.25">
      <c r="N36" s="41"/>
    </row>
    <row r="37" spans="14:14" x14ac:dyDescent="0.25">
      <c r="N37" s="41"/>
    </row>
    <row r="38" spans="14:14" x14ac:dyDescent="0.25">
      <c r="N38" s="44"/>
    </row>
    <row r="39" spans="14:14" x14ac:dyDescent="0.25">
      <c r="N39" s="41"/>
    </row>
    <row r="40" spans="14:14" x14ac:dyDescent="0.25">
      <c r="N40" s="41"/>
    </row>
    <row r="41" spans="14:14" x14ac:dyDescent="0.25">
      <c r="N41" s="41"/>
    </row>
    <row r="42" spans="14:14" x14ac:dyDescent="0.25">
      <c r="N42" s="43"/>
    </row>
    <row r="43" spans="14:14" x14ac:dyDescent="0.25">
      <c r="N43" s="43"/>
    </row>
    <row r="44" spans="14:14" x14ac:dyDescent="0.25">
      <c r="N44" s="40"/>
    </row>
    <row r="45" spans="14:14" x14ac:dyDescent="0.25">
      <c r="N45" s="40"/>
    </row>
    <row r="46" spans="14:14" x14ac:dyDescent="0.25">
      <c r="N46" s="40"/>
    </row>
    <row r="47" spans="14:14" x14ac:dyDescent="0.25">
      <c r="N47" s="40"/>
    </row>
    <row r="48" spans="14:14" x14ac:dyDescent="0.25">
      <c r="N48" s="40"/>
    </row>
    <row r="49" spans="14:14" x14ac:dyDescent="0.25">
      <c r="N49" s="40"/>
    </row>
    <row r="50" spans="14:14" x14ac:dyDescent="0.25">
      <c r="N50" s="40"/>
    </row>
    <row r="51" spans="14:14" x14ac:dyDescent="0.25">
      <c r="N51" s="40"/>
    </row>
    <row r="52" spans="14:14" x14ac:dyDescent="0.25">
      <c r="N52" s="40"/>
    </row>
    <row r="53" spans="14:14" x14ac:dyDescent="0.25">
      <c r="N53" s="40"/>
    </row>
    <row r="54" spans="14:14" x14ac:dyDescent="0.25">
      <c r="N54" s="40"/>
    </row>
    <row r="55" spans="14:14" x14ac:dyDescent="0.25">
      <c r="N55" s="40"/>
    </row>
  </sheetData>
  <mergeCells count="1">
    <mergeCell ref="A1:O1"/>
  </mergeCells>
  <pageMargins left="0" right="0" top="0" bottom="0" header="0" footer="0"/>
  <pageSetup paperSize="9" scale="69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2"/>
  <sheetViews>
    <sheetView view="pageBreakPreview" zoomScale="70" zoomScaleNormal="70" zoomScaleSheetLayoutView="70" workbookViewId="0">
      <pane ySplit="1" topLeftCell="A49" activePane="bottomLeft" state="frozen"/>
      <selection pane="bottomLeft" sqref="A1:N1"/>
    </sheetView>
  </sheetViews>
  <sheetFormatPr defaultRowHeight="15" x14ac:dyDescent="0.25"/>
  <cols>
    <col min="1" max="1" width="11.140625" customWidth="1"/>
    <col min="2" max="3" width="15.140625" customWidth="1"/>
    <col min="4" max="4" width="14" customWidth="1"/>
    <col min="5" max="5" width="11.28515625" style="8" customWidth="1"/>
    <col min="6" max="7" width="11.42578125" customWidth="1"/>
    <col min="8" max="8" width="11.85546875" customWidth="1"/>
    <col min="9" max="9" width="16.42578125" customWidth="1"/>
    <col min="10" max="10" width="17.140625" customWidth="1"/>
    <col min="11" max="12" width="12.140625" customWidth="1"/>
    <col min="13" max="13" width="8.7109375" customWidth="1"/>
  </cols>
  <sheetData>
    <row r="1" spans="1:14" ht="120" customHeight="1" x14ac:dyDescent="0.85">
      <c r="A1" s="310" t="s">
        <v>765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</row>
    <row r="2" spans="1:14" ht="94.5" x14ac:dyDescent="0.25">
      <c r="A2" s="45" t="s">
        <v>46</v>
      </c>
      <c r="B2" s="45" t="s">
        <v>10</v>
      </c>
      <c r="C2" s="45" t="s">
        <v>206</v>
      </c>
      <c r="D2" s="45" t="s">
        <v>27</v>
      </c>
      <c r="E2" s="45" t="s">
        <v>29</v>
      </c>
      <c r="F2" s="47" t="s">
        <v>2</v>
      </c>
      <c r="G2" s="45" t="s">
        <v>30</v>
      </c>
      <c r="H2" s="58" t="s">
        <v>47</v>
      </c>
      <c r="I2" s="45" t="s">
        <v>13</v>
      </c>
      <c r="J2" s="45" t="s">
        <v>1</v>
      </c>
      <c r="K2" s="45" t="s">
        <v>8</v>
      </c>
      <c r="L2" s="45" t="s">
        <v>9</v>
      </c>
      <c r="M2" s="45" t="s">
        <v>21</v>
      </c>
      <c r="N2" s="45" t="s">
        <v>18</v>
      </c>
    </row>
    <row r="3" spans="1:14" s="8" customFormat="1" ht="86.25" customHeight="1" x14ac:dyDescent="0.25">
      <c r="A3" s="98">
        <f t="shared" ref="A3:A31" si="0">ROW()-2</f>
        <v>1</v>
      </c>
      <c r="B3" s="98" t="s">
        <v>446</v>
      </c>
      <c r="C3" s="98" t="s">
        <v>207</v>
      </c>
      <c r="D3" s="97" t="s">
        <v>126</v>
      </c>
      <c r="E3" s="100">
        <f>SUM(Таблица91314[[#This Row],[Средний балл аттестата]:[Балл первоочередной]])</f>
        <v>104.5</v>
      </c>
      <c r="F3" s="100">
        <v>4.5</v>
      </c>
      <c r="G3" s="97" t="s">
        <v>552</v>
      </c>
      <c r="H3" s="97">
        <v>100</v>
      </c>
      <c r="I3" s="263" t="s">
        <v>375</v>
      </c>
      <c r="J3" s="97" t="s">
        <v>62</v>
      </c>
      <c r="K3" s="97" t="s">
        <v>6</v>
      </c>
      <c r="L3" s="97"/>
      <c r="M3" s="97" t="s">
        <v>52</v>
      </c>
      <c r="N3" s="97" t="s">
        <v>52</v>
      </c>
    </row>
    <row r="4" spans="1:14" s="238" customFormat="1" ht="121.5" customHeight="1" x14ac:dyDescent="0.25">
      <c r="A4" s="98">
        <f t="shared" si="0"/>
        <v>2</v>
      </c>
      <c r="B4" s="97" t="s">
        <v>330</v>
      </c>
      <c r="C4" s="97" t="s">
        <v>208</v>
      </c>
      <c r="D4" s="97" t="s">
        <v>126</v>
      </c>
      <c r="E4" s="100">
        <f>SUM(Таблица91314[[#This Row],[Средний балл аттестата]:[Балл первоочередной]])</f>
        <v>104.35</v>
      </c>
      <c r="F4" s="100">
        <v>4.3499999999999996</v>
      </c>
      <c r="G4" s="97" t="s">
        <v>552</v>
      </c>
      <c r="H4" s="97">
        <v>100</v>
      </c>
      <c r="I4" s="263" t="s">
        <v>375</v>
      </c>
      <c r="J4" s="97" t="s">
        <v>62</v>
      </c>
      <c r="K4" s="97" t="s">
        <v>44</v>
      </c>
      <c r="L4" s="97"/>
      <c r="M4" s="97" t="s">
        <v>52</v>
      </c>
      <c r="N4" s="97" t="s">
        <v>52</v>
      </c>
    </row>
    <row r="5" spans="1:14" s="239" customFormat="1" ht="116.25" customHeight="1" x14ac:dyDescent="0.25">
      <c r="A5" s="98">
        <f t="shared" si="0"/>
        <v>3</v>
      </c>
      <c r="B5" s="97" t="s">
        <v>227</v>
      </c>
      <c r="C5" s="97" t="s">
        <v>207</v>
      </c>
      <c r="D5" s="97" t="s">
        <v>126</v>
      </c>
      <c r="E5" s="100">
        <f>SUM(Таблица91314[[#This Row],[Средний балл аттестата]:[Балл первоочередной]])</f>
        <v>104.19</v>
      </c>
      <c r="F5" s="100">
        <v>4.1900000000000004</v>
      </c>
      <c r="G5" s="97" t="s">
        <v>552</v>
      </c>
      <c r="H5" s="97">
        <v>100</v>
      </c>
      <c r="I5" s="263" t="s">
        <v>375</v>
      </c>
      <c r="J5" s="97" t="s">
        <v>62</v>
      </c>
      <c r="K5" s="97"/>
      <c r="L5" s="97"/>
      <c r="M5" s="97" t="s">
        <v>52</v>
      </c>
      <c r="N5" s="97" t="s">
        <v>52</v>
      </c>
    </row>
    <row r="6" spans="1:14" s="8" customFormat="1" ht="75" x14ac:dyDescent="0.25">
      <c r="A6" s="98">
        <f t="shared" si="0"/>
        <v>4</v>
      </c>
      <c r="B6" s="90" t="s">
        <v>192</v>
      </c>
      <c r="C6" s="98" t="s">
        <v>209</v>
      </c>
      <c r="D6" s="87" t="s">
        <v>126</v>
      </c>
      <c r="E6" s="89">
        <f>SUM(Таблица91314[[#This Row],[Средний балл аттестата]:[Балл первоочередной]])</f>
        <v>103.94</v>
      </c>
      <c r="F6" s="89">
        <v>3.94</v>
      </c>
      <c r="G6" s="87" t="s">
        <v>552</v>
      </c>
      <c r="H6" s="87">
        <v>100</v>
      </c>
      <c r="I6" s="260" t="s">
        <v>375</v>
      </c>
      <c r="J6" s="87" t="s">
        <v>62</v>
      </c>
      <c r="K6" s="87" t="s">
        <v>6</v>
      </c>
      <c r="L6" s="87" t="s">
        <v>111</v>
      </c>
      <c r="M6" s="87" t="s">
        <v>52</v>
      </c>
      <c r="N6" s="113" t="s">
        <v>52</v>
      </c>
    </row>
    <row r="7" spans="1:14" s="238" customFormat="1" ht="37.5" x14ac:dyDescent="0.25">
      <c r="A7" s="98">
        <f t="shared" si="0"/>
        <v>5</v>
      </c>
      <c r="B7" s="90" t="s">
        <v>465</v>
      </c>
      <c r="C7" s="98" t="s">
        <v>209</v>
      </c>
      <c r="D7" s="87" t="s">
        <v>126</v>
      </c>
      <c r="E7" s="89">
        <f>SUM(Таблица91314[[#This Row],[Средний балл аттестата]:[Балл первоочередной]])</f>
        <v>103.89</v>
      </c>
      <c r="F7" s="89">
        <v>3.89</v>
      </c>
      <c r="G7" s="87" t="s">
        <v>552</v>
      </c>
      <c r="H7" s="87">
        <v>100</v>
      </c>
      <c r="I7" s="260" t="s">
        <v>375</v>
      </c>
      <c r="J7" s="87" t="s">
        <v>62</v>
      </c>
      <c r="K7" s="87"/>
      <c r="L7" s="87"/>
      <c r="M7" s="87" t="s">
        <v>52</v>
      </c>
      <c r="N7" s="113" t="s">
        <v>52</v>
      </c>
    </row>
    <row r="8" spans="1:14" s="214" customFormat="1" ht="37.5" x14ac:dyDescent="0.25">
      <c r="A8" s="108">
        <f t="shared" si="0"/>
        <v>6</v>
      </c>
      <c r="B8" s="110" t="s">
        <v>61</v>
      </c>
      <c r="C8" s="110" t="s">
        <v>207</v>
      </c>
      <c r="D8" s="109" t="s">
        <v>126</v>
      </c>
      <c r="E8" s="100">
        <f>SUM(Таблица91314[[#This Row],[Средний балл аттестата]:[Балл первоочередной]])</f>
        <v>103.55</v>
      </c>
      <c r="F8" s="112">
        <v>3.55</v>
      </c>
      <c r="G8" s="109" t="s">
        <v>552</v>
      </c>
      <c r="H8" s="109">
        <v>100</v>
      </c>
      <c r="I8" s="249" t="s">
        <v>375</v>
      </c>
      <c r="J8" s="109" t="s">
        <v>62</v>
      </c>
      <c r="K8" s="109"/>
      <c r="L8" s="109"/>
      <c r="M8" s="109" t="s">
        <v>52</v>
      </c>
      <c r="N8" s="109" t="s">
        <v>52</v>
      </c>
    </row>
    <row r="9" spans="1:14" s="276" customFormat="1" ht="112.5" customHeight="1" x14ac:dyDescent="0.25">
      <c r="A9" s="98">
        <f t="shared" si="0"/>
        <v>7</v>
      </c>
      <c r="B9" s="98" t="s">
        <v>107</v>
      </c>
      <c r="C9" s="98" t="s">
        <v>207</v>
      </c>
      <c r="D9" s="97" t="s">
        <v>126</v>
      </c>
      <c r="E9" s="100">
        <f>SUM(Таблица91314[[#This Row],[Средний балл аттестата]:[Балл первоочередной]])</f>
        <v>4.8099999999999996</v>
      </c>
      <c r="F9" s="100">
        <v>4.8099999999999996</v>
      </c>
      <c r="G9" s="97" t="s">
        <v>552</v>
      </c>
      <c r="H9" s="97"/>
      <c r="I9" s="263" t="s">
        <v>375</v>
      </c>
      <c r="J9" s="97" t="s">
        <v>62</v>
      </c>
      <c r="K9" s="97"/>
      <c r="L9" s="97"/>
      <c r="M9" s="97" t="s">
        <v>52</v>
      </c>
      <c r="N9" s="97" t="s">
        <v>52</v>
      </c>
    </row>
    <row r="10" spans="1:14" s="214" customFormat="1" ht="59.25" customHeight="1" x14ac:dyDescent="0.25">
      <c r="A10" s="98">
        <f t="shared" si="0"/>
        <v>8</v>
      </c>
      <c r="B10" s="90" t="s">
        <v>118</v>
      </c>
      <c r="C10" s="98" t="s">
        <v>207</v>
      </c>
      <c r="D10" s="87" t="s">
        <v>126</v>
      </c>
      <c r="E10" s="89">
        <f>SUM(Таблица91314[[#This Row],[Средний балл аттестата]:[Балл первоочередной]])</f>
        <v>4.8099999999999996</v>
      </c>
      <c r="F10" s="89">
        <v>4.8099999999999996</v>
      </c>
      <c r="G10" s="87" t="s">
        <v>552</v>
      </c>
      <c r="H10" s="87"/>
      <c r="I10" s="260" t="s">
        <v>375</v>
      </c>
      <c r="J10" s="87" t="s">
        <v>62</v>
      </c>
      <c r="K10" s="87"/>
      <c r="L10" s="87"/>
      <c r="M10" s="87" t="s">
        <v>52</v>
      </c>
      <c r="N10" s="87" t="s">
        <v>52</v>
      </c>
    </row>
    <row r="11" spans="1:14" s="238" customFormat="1" ht="147.75" customHeight="1" x14ac:dyDescent="0.25">
      <c r="A11" s="98">
        <f t="shared" si="0"/>
        <v>9</v>
      </c>
      <c r="B11" s="98" t="s">
        <v>201</v>
      </c>
      <c r="C11" s="98" t="s">
        <v>209</v>
      </c>
      <c r="D11" s="97" t="s">
        <v>126</v>
      </c>
      <c r="E11" s="100">
        <f>SUM(Таблица91314[[#This Row],[Средний балл аттестата]:[Балл первоочередной]])</f>
        <v>4.8099999999999996</v>
      </c>
      <c r="F11" s="100">
        <v>4.8099999999999996</v>
      </c>
      <c r="G11" s="97" t="s">
        <v>552</v>
      </c>
      <c r="H11" s="97"/>
      <c r="I11" s="263" t="s">
        <v>375</v>
      </c>
      <c r="J11" s="97" t="s">
        <v>62</v>
      </c>
      <c r="K11" s="97"/>
      <c r="L11" s="97"/>
      <c r="M11" s="97" t="s">
        <v>52</v>
      </c>
      <c r="N11" s="97" t="s">
        <v>52</v>
      </c>
    </row>
    <row r="12" spans="1:14" s="238" customFormat="1" ht="37.5" x14ac:dyDescent="0.25">
      <c r="A12" s="108">
        <f t="shared" si="0"/>
        <v>10</v>
      </c>
      <c r="B12" s="110" t="s">
        <v>213</v>
      </c>
      <c r="C12" s="110" t="s">
        <v>207</v>
      </c>
      <c r="D12" s="109" t="s">
        <v>126</v>
      </c>
      <c r="E12" s="100">
        <f>SUM(Таблица91314[[#This Row],[Средний балл аттестата]:[Балл первоочередной]])</f>
        <v>4.79</v>
      </c>
      <c r="F12" s="112">
        <v>4.79</v>
      </c>
      <c r="G12" s="109" t="s">
        <v>552</v>
      </c>
      <c r="H12" s="109"/>
      <c r="I12" s="249" t="s">
        <v>375</v>
      </c>
      <c r="J12" s="109" t="s">
        <v>62</v>
      </c>
      <c r="K12" s="109"/>
      <c r="L12" s="109"/>
      <c r="M12" s="109" t="s">
        <v>52</v>
      </c>
      <c r="N12" s="109" t="s">
        <v>52</v>
      </c>
    </row>
    <row r="13" spans="1:14" s="8" customFormat="1" ht="99" customHeight="1" x14ac:dyDescent="0.25">
      <c r="A13" s="98">
        <f t="shared" si="0"/>
        <v>11</v>
      </c>
      <c r="B13" s="96" t="s">
        <v>132</v>
      </c>
      <c r="C13" s="98" t="s">
        <v>209</v>
      </c>
      <c r="D13" s="117" t="s">
        <v>126</v>
      </c>
      <c r="E13" s="100">
        <f>SUM(Таблица91314[[#This Row],[Средний балл аттестата]:[Балл первоочередной]])</f>
        <v>4.78</v>
      </c>
      <c r="F13" s="118">
        <v>4.78</v>
      </c>
      <c r="G13" s="97" t="s">
        <v>552</v>
      </c>
      <c r="H13" s="97"/>
      <c r="I13" s="263" t="s">
        <v>375</v>
      </c>
      <c r="J13" s="97" t="s">
        <v>62</v>
      </c>
      <c r="K13" s="117"/>
      <c r="L13" s="117"/>
      <c r="M13" s="117" t="s">
        <v>52</v>
      </c>
      <c r="N13" s="117" t="s">
        <v>52</v>
      </c>
    </row>
    <row r="14" spans="1:14" s="8" customFormat="1" ht="132.75" customHeight="1" x14ac:dyDescent="0.25">
      <c r="A14" s="98">
        <f t="shared" si="0"/>
        <v>12</v>
      </c>
      <c r="B14" s="98" t="s">
        <v>350</v>
      </c>
      <c r="C14" s="98" t="s">
        <v>208</v>
      </c>
      <c r="D14" s="97" t="s">
        <v>126</v>
      </c>
      <c r="E14" s="100">
        <f>SUM(Таблица91314[[#This Row],[Средний балл аттестата]:[Балл первоочередной]])</f>
        <v>4.75</v>
      </c>
      <c r="F14" s="100">
        <v>4.75</v>
      </c>
      <c r="G14" s="97" t="s">
        <v>552</v>
      </c>
      <c r="H14" s="97"/>
      <c r="I14" s="263" t="s">
        <v>375</v>
      </c>
      <c r="J14" s="97" t="s">
        <v>62</v>
      </c>
      <c r="K14" s="97" t="s">
        <v>6</v>
      </c>
      <c r="L14" s="97"/>
      <c r="M14" s="97" t="s">
        <v>52</v>
      </c>
      <c r="N14" s="97" t="s">
        <v>53</v>
      </c>
    </row>
    <row r="15" spans="1:14" s="8" customFormat="1" ht="87.75" customHeight="1" x14ac:dyDescent="0.25">
      <c r="A15" s="98">
        <f t="shared" si="0"/>
        <v>13</v>
      </c>
      <c r="B15" s="97" t="s">
        <v>409</v>
      </c>
      <c r="C15" s="97" t="s">
        <v>208</v>
      </c>
      <c r="D15" s="97" t="s">
        <v>126</v>
      </c>
      <c r="E15" s="100">
        <f>SUM(Таблица91314[[#This Row],[Средний балл аттестата]:[Балл первоочередной]])</f>
        <v>4.6900000000000004</v>
      </c>
      <c r="F15" s="100">
        <v>4.6900000000000004</v>
      </c>
      <c r="G15" s="97" t="s">
        <v>552</v>
      </c>
      <c r="H15" s="97"/>
      <c r="I15" s="263" t="s">
        <v>375</v>
      </c>
      <c r="J15" s="97" t="s">
        <v>62</v>
      </c>
      <c r="K15" s="97"/>
      <c r="L15" s="97"/>
      <c r="M15" s="97" t="s">
        <v>52</v>
      </c>
      <c r="N15" s="97" t="s">
        <v>53</v>
      </c>
    </row>
    <row r="16" spans="1:14" s="238" customFormat="1" ht="100.5" customHeight="1" x14ac:dyDescent="0.25">
      <c r="A16" s="98">
        <f t="shared" si="0"/>
        <v>14</v>
      </c>
      <c r="B16" s="98" t="s">
        <v>327</v>
      </c>
      <c r="C16" s="98" t="s">
        <v>207</v>
      </c>
      <c r="D16" s="98" t="s">
        <v>126</v>
      </c>
      <c r="E16" s="100">
        <f>SUM(Таблица91314[[#This Row],[Средний балл аттестата]:[Балл первоочередной]])</f>
        <v>4.67</v>
      </c>
      <c r="F16" s="100">
        <v>4.67</v>
      </c>
      <c r="G16" s="97" t="s">
        <v>552</v>
      </c>
      <c r="H16" s="97"/>
      <c r="I16" s="263" t="s">
        <v>375</v>
      </c>
      <c r="J16" s="97" t="s">
        <v>62</v>
      </c>
      <c r="K16" s="97" t="s">
        <v>111</v>
      </c>
      <c r="L16" s="97" t="s">
        <v>6</v>
      </c>
      <c r="M16" s="97" t="s">
        <v>52</v>
      </c>
      <c r="N16" s="97" t="s">
        <v>52</v>
      </c>
    </row>
    <row r="17" spans="1:16" s="238" customFormat="1" ht="84" customHeight="1" x14ac:dyDescent="0.25">
      <c r="A17" s="98">
        <f t="shared" si="0"/>
        <v>15</v>
      </c>
      <c r="B17" s="98" t="s">
        <v>125</v>
      </c>
      <c r="C17" s="98" t="s">
        <v>209</v>
      </c>
      <c r="D17" s="97" t="s">
        <v>126</v>
      </c>
      <c r="E17" s="100">
        <f>SUM(Таблица91314[[#This Row],[Средний балл аттестата]:[Балл первоочередной]])</f>
        <v>4.6100000000000003</v>
      </c>
      <c r="F17" s="100">
        <v>4.6100000000000003</v>
      </c>
      <c r="G17" s="97" t="s">
        <v>552</v>
      </c>
      <c r="H17" s="97"/>
      <c r="I17" s="263" t="s">
        <v>375</v>
      </c>
      <c r="J17" s="97" t="s">
        <v>62</v>
      </c>
      <c r="K17" s="97"/>
      <c r="L17" s="97"/>
      <c r="M17" s="97" t="s">
        <v>52</v>
      </c>
      <c r="N17" s="97" t="s">
        <v>52</v>
      </c>
    </row>
    <row r="18" spans="1:16" s="239" customFormat="1" ht="75.75" customHeight="1" x14ac:dyDescent="0.25">
      <c r="A18" s="98">
        <f t="shared" si="0"/>
        <v>16</v>
      </c>
      <c r="B18" s="200" t="s">
        <v>707</v>
      </c>
      <c r="C18" s="200" t="s">
        <v>209</v>
      </c>
      <c r="D18" s="185" t="s">
        <v>126</v>
      </c>
      <c r="E18" s="198">
        <f>SUM(Таблица91314[[#This Row],[Средний балл аттестата]:[Балл первоочередной]])</f>
        <v>4.5999999999999996</v>
      </c>
      <c r="F18" s="198">
        <v>4.5999999999999996</v>
      </c>
      <c r="G18" s="185" t="s">
        <v>552</v>
      </c>
      <c r="H18" s="185"/>
      <c r="I18" s="263" t="s">
        <v>375</v>
      </c>
      <c r="J18" s="185" t="s">
        <v>62</v>
      </c>
      <c r="K18" s="185"/>
      <c r="L18" s="185"/>
      <c r="M18" s="185" t="s">
        <v>52</v>
      </c>
      <c r="N18" s="185" t="s">
        <v>52</v>
      </c>
    </row>
    <row r="19" spans="1:16" s="8" customFormat="1" ht="81" customHeight="1" x14ac:dyDescent="0.25">
      <c r="A19" s="98">
        <f t="shared" si="0"/>
        <v>17</v>
      </c>
      <c r="B19" s="98" t="s">
        <v>669</v>
      </c>
      <c r="C19" s="98" t="s">
        <v>209</v>
      </c>
      <c r="D19" s="97" t="s">
        <v>126</v>
      </c>
      <c r="E19" s="202">
        <f>SUM(Таблица91314[[#This Row],[Средний балл аттестата]:[Балл первоочередной]])</f>
        <v>4.59</v>
      </c>
      <c r="F19" s="202">
        <v>4.59</v>
      </c>
      <c r="G19" s="97" t="s">
        <v>552</v>
      </c>
      <c r="H19" s="227"/>
      <c r="I19" s="263" t="s">
        <v>375</v>
      </c>
      <c r="J19" s="97" t="s">
        <v>62</v>
      </c>
      <c r="K19" s="227"/>
      <c r="L19" s="227"/>
      <c r="M19" s="97" t="s">
        <v>52</v>
      </c>
      <c r="N19" s="97" t="s">
        <v>52</v>
      </c>
    </row>
    <row r="20" spans="1:16" s="239" customFormat="1" ht="75" x14ac:dyDescent="0.25">
      <c r="A20" s="98">
        <f t="shared" si="0"/>
        <v>18</v>
      </c>
      <c r="B20" s="98" t="s">
        <v>403</v>
      </c>
      <c r="C20" s="98" t="s">
        <v>207</v>
      </c>
      <c r="D20" s="97" t="s">
        <v>126</v>
      </c>
      <c r="E20" s="100">
        <f>SUM(Таблица91314[[#This Row],[Средний балл аттестата]:[Балл первоочередной]])</f>
        <v>4.5599999999999996</v>
      </c>
      <c r="F20" s="100">
        <v>4.5599999999999996</v>
      </c>
      <c r="G20" s="97" t="s">
        <v>552</v>
      </c>
      <c r="H20" s="97"/>
      <c r="I20" s="263" t="s">
        <v>375</v>
      </c>
      <c r="J20" s="97" t="s">
        <v>62</v>
      </c>
      <c r="K20" s="97" t="s">
        <v>6</v>
      </c>
      <c r="L20" s="97" t="s">
        <v>111</v>
      </c>
      <c r="M20" s="97" t="s">
        <v>52</v>
      </c>
      <c r="N20" s="97" t="s">
        <v>53</v>
      </c>
    </row>
    <row r="21" spans="1:16" s="85" customFormat="1" ht="79.5" customHeight="1" x14ac:dyDescent="0.25">
      <c r="A21" s="98">
        <f t="shared" si="0"/>
        <v>19</v>
      </c>
      <c r="B21" s="98" t="s">
        <v>229</v>
      </c>
      <c r="C21" s="90" t="s">
        <v>208</v>
      </c>
      <c r="D21" s="97" t="s">
        <v>126</v>
      </c>
      <c r="E21" s="100">
        <f>SUM(Таблица91314[[#This Row],[Средний балл аттестата]:[Балл первоочередной]])</f>
        <v>4.5</v>
      </c>
      <c r="F21" s="100">
        <v>4.5</v>
      </c>
      <c r="G21" s="97" t="s">
        <v>552</v>
      </c>
      <c r="H21" s="97"/>
      <c r="I21" s="260" t="s">
        <v>375</v>
      </c>
      <c r="J21" s="97" t="s">
        <v>62</v>
      </c>
      <c r="K21" s="97"/>
      <c r="L21" s="97"/>
      <c r="M21" s="97" t="s">
        <v>52</v>
      </c>
      <c r="N21" s="97" t="s">
        <v>52</v>
      </c>
    </row>
    <row r="22" spans="1:16" s="214" customFormat="1" ht="59.25" customHeight="1" x14ac:dyDescent="0.25">
      <c r="A22" s="98">
        <f t="shared" si="0"/>
        <v>20</v>
      </c>
      <c r="B22" s="98" t="s">
        <v>340</v>
      </c>
      <c r="C22" s="98" t="s">
        <v>209</v>
      </c>
      <c r="D22" s="97" t="s">
        <v>126</v>
      </c>
      <c r="E22" s="100">
        <f>SUM(Таблица91314[[#This Row],[Средний балл аттестата]:[Балл первоочередной]])</f>
        <v>4.5</v>
      </c>
      <c r="F22" s="100">
        <v>4.5</v>
      </c>
      <c r="G22" s="97" t="s">
        <v>552</v>
      </c>
      <c r="H22" s="97"/>
      <c r="I22" s="263" t="s">
        <v>375</v>
      </c>
      <c r="J22" s="97" t="s">
        <v>62</v>
      </c>
      <c r="K22" s="97"/>
      <c r="L22" s="97"/>
      <c r="M22" s="97" t="s">
        <v>52</v>
      </c>
      <c r="N22" s="97" t="s">
        <v>53</v>
      </c>
    </row>
    <row r="23" spans="1:16" s="238" customFormat="1" ht="37.5" x14ac:dyDescent="0.25">
      <c r="A23" s="98">
        <f t="shared" si="0"/>
        <v>21</v>
      </c>
      <c r="B23" s="88" t="s">
        <v>414</v>
      </c>
      <c r="C23" s="99" t="s">
        <v>208</v>
      </c>
      <c r="D23" s="87" t="s">
        <v>126</v>
      </c>
      <c r="E23" s="89">
        <f>SUM(Таблица91314[[#This Row],[Средний балл аттестата]:[Балл первоочередной]])</f>
        <v>4.5</v>
      </c>
      <c r="F23" s="89">
        <v>4.5</v>
      </c>
      <c r="G23" s="87" t="s">
        <v>552</v>
      </c>
      <c r="H23" s="87"/>
      <c r="I23" s="260" t="s">
        <v>375</v>
      </c>
      <c r="J23" s="87" t="s">
        <v>62</v>
      </c>
      <c r="K23" s="87"/>
      <c r="L23" s="87"/>
      <c r="M23" s="87" t="s">
        <v>52</v>
      </c>
      <c r="N23" s="87" t="s">
        <v>52</v>
      </c>
      <c r="O23" s="243"/>
      <c r="P23" s="243"/>
    </row>
    <row r="24" spans="1:16" s="238" customFormat="1" ht="103.5" customHeight="1" x14ac:dyDescent="0.25">
      <c r="A24" s="98">
        <f t="shared" si="0"/>
        <v>22</v>
      </c>
      <c r="B24" s="200" t="s">
        <v>686</v>
      </c>
      <c r="C24" s="200" t="s">
        <v>207</v>
      </c>
      <c r="D24" s="185" t="s">
        <v>126</v>
      </c>
      <c r="E24" s="198">
        <f>SUM(Таблица91314[[#This Row],[Средний балл аттестата]:[Балл первоочередной]])</f>
        <v>4.5</v>
      </c>
      <c r="F24" s="198">
        <v>4.5</v>
      </c>
      <c r="G24" s="185" t="s">
        <v>552</v>
      </c>
      <c r="H24" s="185"/>
      <c r="I24" s="263" t="s">
        <v>375</v>
      </c>
      <c r="J24" s="185" t="s">
        <v>62</v>
      </c>
      <c r="K24" s="185" t="s">
        <v>6</v>
      </c>
      <c r="L24" s="185"/>
      <c r="M24" s="185" t="s">
        <v>52</v>
      </c>
      <c r="N24" s="185" t="s">
        <v>52</v>
      </c>
    </row>
    <row r="25" spans="1:16" s="8" customFormat="1" ht="75" x14ac:dyDescent="0.25">
      <c r="A25" s="143">
        <f t="shared" si="0"/>
        <v>23</v>
      </c>
      <c r="B25" s="98" t="s">
        <v>400</v>
      </c>
      <c r="C25" s="98" t="s">
        <v>209</v>
      </c>
      <c r="D25" s="98" t="s">
        <v>128</v>
      </c>
      <c r="E25" s="100">
        <f>SUM(Таблица91314[[#This Row],[Средний балл аттестата]:[Балл первоочередной]])</f>
        <v>4.47</v>
      </c>
      <c r="F25" s="100">
        <v>4.47</v>
      </c>
      <c r="G25" s="97" t="s">
        <v>552</v>
      </c>
      <c r="H25" s="97"/>
      <c r="I25" s="263" t="s">
        <v>375</v>
      </c>
      <c r="J25" s="97" t="s">
        <v>62</v>
      </c>
      <c r="K25" s="97" t="s">
        <v>6</v>
      </c>
      <c r="L25" s="97"/>
      <c r="M25" s="97" t="s">
        <v>52</v>
      </c>
      <c r="N25" s="97" t="s">
        <v>53</v>
      </c>
    </row>
    <row r="26" spans="1:16" s="238" customFormat="1" ht="77.25" customHeight="1" x14ac:dyDescent="0.25">
      <c r="A26" s="98">
        <f t="shared" si="0"/>
        <v>24</v>
      </c>
      <c r="B26" s="98" t="s">
        <v>476</v>
      </c>
      <c r="C26" s="98" t="s">
        <v>209</v>
      </c>
      <c r="D26" s="97" t="s">
        <v>126</v>
      </c>
      <c r="E26" s="100">
        <f>SUM(Таблица91314[[#This Row],[Средний балл аттестата]:[Балл первоочередной]])</f>
        <v>4.45</v>
      </c>
      <c r="F26" s="100">
        <v>4.45</v>
      </c>
      <c r="G26" s="97" t="s">
        <v>552</v>
      </c>
      <c r="H26" s="97"/>
      <c r="I26" s="263" t="s">
        <v>375</v>
      </c>
      <c r="J26" s="97" t="s">
        <v>62</v>
      </c>
      <c r="K26" s="97" t="s">
        <v>6</v>
      </c>
      <c r="L26" s="97"/>
      <c r="M26" s="97" t="s">
        <v>52</v>
      </c>
      <c r="N26" s="97" t="s">
        <v>52</v>
      </c>
    </row>
    <row r="27" spans="1:16" s="238" customFormat="1" ht="59.25" customHeight="1" x14ac:dyDescent="0.25">
      <c r="A27" s="98">
        <f t="shared" si="0"/>
        <v>25</v>
      </c>
      <c r="B27" s="98" t="s">
        <v>440</v>
      </c>
      <c r="C27" s="98" t="s">
        <v>208</v>
      </c>
      <c r="D27" s="97" t="s">
        <v>126</v>
      </c>
      <c r="E27" s="100">
        <f>SUM(Таблица91314[[#This Row],[Средний балл аттестата]:[Балл первоочередной]])</f>
        <v>4.45</v>
      </c>
      <c r="F27" s="100">
        <v>4.45</v>
      </c>
      <c r="G27" s="97" t="s">
        <v>552</v>
      </c>
      <c r="H27" s="97"/>
      <c r="I27" s="263" t="s">
        <v>375</v>
      </c>
      <c r="J27" s="97" t="s">
        <v>62</v>
      </c>
      <c r="K27" s="97" t="s">
        <v>6</v>
      </c>
      <c r="L27" s="97"/>
      <c r="M27" s="97" t="s">
        <v>52</v>
      </c>
      <c r="N27" s="97" t="s">
        <v>52</v>
      </c>
    </row>
    <row r="28" spans="1:16" s="238" customFormat="1" ht="85.5" customHeight="1" x14ac:dyDescent="0.25">
      <c r="A28" s="98">
        <f t="shared" si="0"/>
        <v>26</v>
      </c>
      <c r="B28" s="98" t="s">
        <v>228</v>
      </c>
      <c r="C28" s="98" t="s">
        <v>208</v>
      </c>
      <c r="D28" s="97" t="s">
        <v>126</v>
      </c>
      <c r="E28" s="100">
        <f>SUM(Таблица91314[[#This Row],[Средний балл аттестата]:[Балл первоочередной]])</f>
        <v>4.4400000000000004</v>
      </c>
      <c r="F28" s="100">
        <v>4.4400000000000004</v>
      </c>
      <c r="G28" s="97" t="s">
        <v>552</v>
      </c>
      <c r="H28" s="97"/>
      <c r="I28" s="263" t="s">
        <v>375</v>
      </c>
      <c r="J28" s="97" t="s">
        <v>62</v>
      </c>
      <c r="K28" s="97"/>
      <c r="L28" s="97"/>
      <c r="M28" s="97" t="s">
        <v>52</v>
      </c>
      <c r="N28" s="97" t="s">
        <v>52</v>
      </c>
    </row>
    <row r="29" spans="1:16" s="238" customFormat="1" ht="132" customHeight="1" x14ac:dyDescent="0.25">
      <c r="A29" s="98">
        <f t="shared" si="0"/>
        <v>27</v>
      </c>
      <c r="B29" s="98" t="s">
        <v>506</v>
      </c>
      <c r="C29" s="98" t="s">
        <v>208</v>
      </c>
      <c r="D29" s="100" t="s">
        <v>126</v>
      </c>
      <c r="E29" s="100">
        <f>SUM(Таблица91314[[#This Row],[Средний балл аттестата]:[Балл первоочередной]])</f>
        <v>4.4400000000000004</v>
      </c>
      <c r="F29" s="100">
        <v>4.4400000000000004</v>
      </c>
      <c r="G29" s="97" t="s">
        <v>552</v>
      </c>
      <c r="H29" s="97"/>
      <c r="I29" s="263" t="s">
        <v>375</v>
      </c>
      <c r="J29" s="97" t="s">
        <v>62</v>
      </c>
      <c r="K29" s="97"/>
      <c r="L29" s="97"/>
      <c r="M29" s="97" t="s">
        <v>52</v>
      </c>
      <c r="N29" s="97" t="s">
        <v>52</v>
      </c>
    </row>
    <row r="30" spans="1:16" s="276" customFormat="1" ht="62.25" customHeight="1" x14ac:dyDescent="0.25">
      <c r="A30" s="98">
        <f t="shared" si="0"/>
        <v>28</v>
      </c>
      <c r="B30" s="98" t="s">
        <v>486</v>
      </c>
      <c r="C30" s="98" t="s">
        <v>207</v>
      </c>
      <c r="D30" s="97" t="s">
        <v>126</v>
      </c>
      <c r="E30" s="100">
        <f>SUM(Таблица91314[[#This Row],[Средний балл аттестата]:[Балл первоочередной]])</f>
        <v>4.3899999999999997</v>
      </c>
      <c r="F30" s="100">
        <v>4.3899999999999997</v>
      </c>
      <c r="G30" s="97" t="s">
        <v>552</v>
      </c>
      <c r="H30" s="97"/>
      <c r="I30" s="263" t="s">
        <v>377</v>
      </c>
      <c r="J30" s="97" t="s">
        <v>62</v>
      </c>
      <c r="K30" s="97" t="s">
        <v>6</v>
      </c>
      <c r="L30" s="97" t="s">
        <v>111</v>
      </c>
      <c r="M30" s="97" t="s">
        <v>52</v>
      </c>
      <c r="N30" s="97" t="s">
        <v>52</v>
      </c>
    </row>
    <row r="31" spans="1:16" s="8" customFormat="1" ht="59.25" customHeight="1" x14ac:dyDescent="0.25">
      <c r="A31" s="98">
        <f t="shared" si="0"/>
        <v>29</v>
      </c>
      <c r="B31" s="109" t="s">
        <v>300</v>
      </c>
      <c r="C31" s="97" t="s">
        <v>207</v>
      </c>
      <c r="D31" s="109" t="s">
        <v>126</v>
      </c>
      <c r="E31" s="100">
        <f>SUM(Таблица91314[[#This Row],[Средний балл аттестата]:[Балл первоочередной]])</f>
        <v>4.38</v>
      </c>
      <c r="F31" s="112">
        <v>4.38</v>
      </c>
      <c r="G31" s="109" t="s">
        <v>552</v>
      </c>
      <c r="H31" s="109"/>
      <c r="I31" s="263" t="s">
        <v>375</v>
      </c>
      <c r="J31" s="109" t="s">
        <v>62</v>
      </c>
      <c r="K31" s="109"/>
      <c r="L31" s="109"/>
      <c r="M31" s="109" t="s">
        <v>52</v>
      </c>
      <c r="N31" s="109" t="s">
        <v>52</v>
      </c>
    </row>
    <row r="32" spans="1:16" s="214" customFormat="1" ht="189" customHeight="1" x14ac:dyDescent="0.3">
      <c r="A32" s="98">
        <f xml:space="preserve"> ROW()-2</f>
        <v>30</v>
      </c>
      <c r="B32" s="122" t="s">
        <v>671</v>
      </c>
      <c r="C32" s="97" t="s">
        <v>207</v>
      </c>
      <c r="D32" s="122" t="s">
        <v>128</v>
      </c>
      <c r="E32" s="226">
        <f>SUM(Таблица91314[[#This Row],[Средний балл аттестата]:[Балл первоочередной]])</f>
        <v>4.38</v>
      </c>
      <c r="F32" s="293">
        <v>4.38</v>
      </c>
      <c r="G32" s="147" t="s">
        <v>552</v>
      </c>
      <c r="H32" s="294"/>
      <c r="I32" s="277" t="s">
        <v>375</v>
      </c>
      <c r="J32" s="122" t="s">
        <v>4</v>
      </c>
      <c r="K32" s="122" t="s">
        <v>5</v>
      </c>
      <c r="L32" s="122" t="s">
        <v>62</v>
      </c>
      <c r="M32" s="122" t="s">
        <v>52</v>
      </c>
      <c r="N32" s="122" t="s">
        <v>53</v>
      </c>
    </row>
    <row r="33" spans="1:14" s="8" customFormat="1" ht="74.25" customHeight="1" x14ac:dyDescent="0.25">
      <c r="A33" s="98">
        <f>ROW()-2</f>
        <v>31</v>
      </c>
      <c r="B33" s="98" t="s">
        <v>468</v>
      </c>
      <c r="C33" s="98" t="s">
        <v>209</v>
      </c>
      <c r="D33" s="97" t="s">
        <v>126</v>
      </c>
      <c r="E33" s="100">
        <f>SUM(Таблица91314[[#This Row],[Средний балл аттестата]:[Балл первоочередной]])</f>
        <v>4.37</v>
      </c>
      <c r="F33" s="100">
        <v>4.37</v>
      </c>
      <c r="G33" s="97" t="s">
        <v>552</v>
      </c>
      <c r="H33" s="97"/>
      <c r="I33" s="263" t="s">
        <v>375</v>
      </c>
      <c r="J33" s="97" t="s">
        <v>62</v>
      </c>
      <c r="K33" s="97" t="s">
        <v>6</v>
      </c>
      <c r="L33" s="97" t="s">
        <v>111</v>
      </c>
      <c r="M33" s="97" t="s">
        <v>52</v>
      </c>
      <c r="N33" s="97" t="s">
        <v>52</v>
      </c>
    </row>
    <row r="34" spans="1:14" s="238" customFormat="1" ht="63.75" customHeight="1" x14ac:dyDescent="0.25">
      <c r="A34" s="108">
        <f>ROW()-2</f>
        <v>32</v>
      </c>
      <c r="B34" s="90" t="s">
        <v>145</v>
      </c>
      <c r="C34" s="90" t="s">
        <v>209</v>
      </c>
      <c r="D34" s="87" t="s">
        <v>126</v>
      </c>
      <c r="E34" s="89">
        <f>SUM(Таблица91314[[#This Row],[Средний балл аттестата]:[Балл первоочередной]])</f>
        <v>4.3499999999999996</v>
      </c>
      <c r="F34" s="89">
        <v>4.3499999999999996</v>
      </c>
      <c r="G34" s="87" t="s">
        <v>552</v>
      </c>
      <c r="H34" s="87"/>
      <c r="I34" s="260" t="s">
        <v>375</v>
      </c>
      <c r="J34" s="87" t="s">
        <v>62</v>
      </c>
      <c r="K34" s="87"/>
      <c r="L34" s="87"/>
      <c r="M34" s="87" t="s">
        <v>52</v>
      </c>
      <c r="N34" s="113" t="s">
        <v>52</v>
      </c>
    </row>
    <row r="35" spans="1:14" s="276" customFormat="1" ht="90.75" customHeight="1" x14ac:dyDescent="0.25">
      <c r="A35" s="98">
        <f>ROW()-2</f>
        <v>33</v>
      </c>
      <c r="B35" s="110" t="s">
        <v>335</v>
      </c>
      <c r="C35" s="110" t="s">
        <v>208</v>
      </c>
      <c r="D35" s="109" t="s">
        <v>126</v>
      </c>
      <c r="E35" s="100">
        <f>SUM(Таблица91314[[#This Row],[Средний балл аттестата]:[Балл первоочередной]])</f>
        <v>4.3099999999999996</v>
      </c>
      <c r="F35" s="112">
        <v>4.3099999999999996</v>
      </c>
      <c r="G35" s="109" t="s">
        <v>552</v>
      </c>
      <c r="H35" s="109"/>
      <c r="I35" s="263" t="s">
        <v>375</v>
      </c>
      <c r="J35" s="109" t="s">
        <v>62</v>
      </c>
      <c r="K35" s="109" t="s">
        <v>6</v>
      </c>
      <c r="L35" s="109"/>
      <c r="M35" s="109" t="s">
        <v>52</v>
      </c>
      <c r="N35" s="109" t="s">
        <v>53</v>
      </c>
    </row>
    <row r="36" spans="1:14" s="276" customFormat="1" ht="94.5" customHeight="1" x14ac:dyDescent="0.25">
      <c r="A36" s="98">
        <f>ROW()-2</f>
        <v>34</v>
      </c>
      <c r="B36" s="110" t="s">
        <v>306</v>
      </c>
      <c r="C36" s="110" t="s">
        <v>207</v>
      </c>
      <c r="D36" s="109" t="s">
        <v>126</v>
      </c>
      <c r="E36" s="100">
        <f>SUM(Таблица91314[[#This Row],[Средний балл аттестата]:[Балл первоочередной]])</f>
        <v>4.29</v>
      </c>
      <c r="F36" s="112">
        <v>4.29</v>
      </c>
      <c r="G36" s="109" t="s">
        <v>552</v>
      </c>
      <c r="H36" s="109"/>
      <c r="I36" s="263" t="s">
        <v>375</v>
      </c>
      <c r="J36" s="109" t="s">
        <v>180</v>
      </c>
      <c r="K36" s="109" t="s">
        <v>62</v>
      </c>
      <c r="L36" s="109"/>
      <c r="M36" s="109" t="s">
        <v>52</v>
      </c>
      <c r="N36" s="109" t="s">
        <v>52</v>
      </c>
    </row>
    <row r="37" spans="1:14" s="302" customFormat="1" ht="75" x14ac:dyDescent="0.35">
      <c r="A37" s="114">
        <f>ROW()-2</f>
        <v>35</v>
      </c>
      <c r="B37" s="90" t="s">
        <v>295</v>
      </c>
      <c r="C37" s="90" t="s">
        <v>207</v>
      </c>
      <c r="D37" s="87" t="s">
        <v>126</v>
      </c>
      <c r="E37" s="89">
        <f>SUM(Таблица91314[[#This Row],[Средний балл аттестата]:[Балл первоочередной]])</f>
        <v>4.28</v>
      </c>
      <c r="F37" s="89">
        <v>4.28</v>
      </c>
      <c r="G37" s="87" t="s">
        <v>552</v>
      </c>
      <c r="H37" s="87"/>
      <c r="I37" s="260" t="s">
        <v>375</v>
      </c>
      <c r="J37" s="87" t="s">
        <v>62</v>
      </c>
      <c r="K37" s="87" t="s">
        <v>6</v>
      </c>
      <c r="L37" s="87"/>
      <c r="M37" s="87" t="s">
        <v>52</v>
      </c>
      <c r="N37" s="87" t="s">
        <v>52</v>
      </c>
    </row>
    <row r="38" spans="1:14" s="8" customFormat="1" ht="59.25" customHeight="1" x14ac:dyDescent="0.25">
      <c r="A38" s="98">
        <f xml:space="preserve"> ROW()-2</f>
        <v>36</v>
      </c>
      <c r="B38" s="109" t="s">
        <v>555</v>
      </c>
      <c r="C38" s="109" t="s">
        <v>207</v>
      </c>
      <c r="D38" s="109" t="s">
        <v>126</v>
      </c>
      <c r="E38" s="100">
        <f>SUM(Таблица91314[[#This Row],[Средний балл аттестата]:[Балл первоочередной]])</f>
        <v>4.25</v>
      </c>
      <c r="F38" s="112">
        <v>4.25</v>
      </c>
      <c r="G38" s="112" t="s">
        <v>552</v>
      </c>
      <c r="H38" s="112"/>
      <c r="I38" s="263" t="s">
        <v>375</v>
      </c>
      <c r="J38" s="109" t="s">
        <v>44</v>
      </c>
      <c r="K38" s="109" t="s">
        <v>62</v>
      </c>
      <c r="L38" s="109" t="s">
        <v>292</v>
      </c>
      <c r="M38" s="109" t="s">
        <v>52</v>
      </c>
      <c r="N38" s="109" t="s">
        <v>52</v>
      </c>
    </row>
    <row r="39" spans="1:14" s="239" customFormat="1" ht="59.25" customHeight="1" x14ac:dyDescent="0.25">
      <c r="A39" s="98">
        <f t="shared" ref="A39:A52" si="1">ROW()-2</f>
        <v>37</v>
      </c>
      <c r="B39" s="110" t="s">
        <v>673</v>
      </c>
      <c r="C39" s="110" t="s">
        <v>209</v>
      </c>
      <c r="D39" s="109" t="s">
        <v>126</v>
      </c>
      <c r="E39" s="100">
        <f>SUM(Таблица91314[[#This Row],[Средний балл аттестата]:[Балл первоочередной]])</f>
        <v>4.25</v>
      </c>
      <c r="F39" s="112">
        <v>4.25</v>
      </c>
      <c r="G39" s="109" t="s">
        <v>552</v>
      </c>
      <c r="H39" s="109"/>
      <c r="I39" s="263" t="s">
        <v>375</v>
      </c>
      <c r="J39" s="109" t="s">
        <v>62</v>
      </c>
      <c r="K39" s="109" t="s">
        <v>6</v>
      </c>
      <c r="L39" s="109"/>
      <c r="M39" s="109" t="s">
        <v>52</v>
      </c>
      <c r="N39" s="109" t="s">
        <v>52</v>
      </c>
    </row>
    <row r="40" spans="1:14" s="8" customFormat="1" ht="59.25" customHeight="1" x14ac:dyDescent="0.3">
      <c r="A40" s="98">
        <f t="shared" si="1"/>
        <v>38</v>
      </c>
      <c r="B40" s="183" t="s">
        <v>595</v>
      </c>
      <c r="C40" s="183" t="s">
        <v>207</v>
      </c>
      <c r="D40" s="183" t="s">
        <v>126</v>
      </c>
      <c r="E40" s="222">
        <f>SUM(Таблица91314[[#This Row],[Средний балл аттестата]:[Балл первоочередной]])</f>
        <v>4.22</v>
      </c>
      <c r="F40" s="183">
        <v>4.22</v>
      </c>
      <c r="G40" s="183" t="s">
        <v>552</v>
      </c>
      <c r="H40" s="183"/>
      <c r="I40" s="279" t="s">
        <v>375</v>
      </c>
      <c r="J40" s="183" t="s">
        <v>62</v>
      </c>
      <c r="K40" s="183" t="s">
        <v>6</v>
      </c>
      <c r="L40" s="183"/>
      <c r="M40" s="183" t="s">
        <v>52</v>
      </c>
      <c r="N40" s="183" t="s">
        <v>52</v>
      </c>
    </row>
    <row r="41" spans="1:14" s="8" customFormat="1" ht="37.5" x14ac:dyDescent="0.25">
      <c r="A41" s="143">
        <f t="shared" si="1"/>
        <v>39</v>
      </c>
      <c r="B41" s="98" t="s">
        <v>469</v>
      </c>
      <c r="C41" s="98" t="s">
        <v>209</v>
      </c>
      <c r="D41" s="97" t="s">
        <v>126</v>
      </c>
      <c r="E41" s="100">
        <f>SUM(Таблица91314[[#This Row],[Средний балл аттестата]:[Балл первоочередной]])</f>
        <v>4.2</v>
      </c>
      <c r="F41" s="100">
        <v>4.2</v>
      </c>
      <c r="G41" s="97" t="s">
        <v>552</v>
      </c>
      <c r="H41" s="97"/>
      <c r="I41" s="270" t="s">
        <v>375</v>
      </c>
      <c r="J41" s="97" t="s">
        <v>62</v>
      </c>
      <c r="K41" s="97" t="s">
        <v>111</v>
      </c>
      <c r="L41" s="97"/>
      <c r="M41" s="97" t="s">
        <v>52</v>
      </c>
      <c r="N41" s="97" t="s">
        <v>52</v>
      </c>
    </row>
    <row r="42" spans="1:14" s="276" customFormat="1" ht="75" x14ac:dyDescent="0.25">
      <c r="A42" s="98">
        <f t="shared" si="1"/>
        <v>40</v>
      </c>
      <c r="B42" s="200" t="s">
        <v>722</v>
      </c>
      <c r="C42" s="200" t="s">
        <v>207</v>
      </c>
      <c r="D42" s="185" t="s">
        <v>126</v>
      </c>
      <c r="E42" s="198">
        <f>SUM(Таблица91314[[#This Row],[Средний балл аттестата]:[Балл первоочередной]])</f>
        <v>4.1900000000000004</v>
      </c>
      <c r="F42" s="198">
        <v>4.1900000000000004</v>
      </c>
      <c r="G42" s="185" t="s">
        <v>552</v>
      </c>
      <c r="H42" s="185"/>
      <c r="I42" s="263" t="s">
        <v>375</v>
      </c>
      <c r="J42" s="185" t="s">
        <v>62</v>
      </c>
      <c r="K42" s="185" t="s">
        <v>6</v>
      </c>
      <c r="L42" s="185" t="s">
        <v>44</v>
      </c>
      <c r="M42" s="185" t="s">
        <v>52</v>
      </c>
      <c r="N42" s="185" t="s">
        <v>52</v>
      </c>
    </row>
    <row r="43" spans="1:14" s="8" customFormat="1" ht="75" x14ac:dyDescent="0.25">
      <c r="A43" s="143">
        <f t="shared" si="1"/>
        <v>41</v>
      </c>
      <c r="B43" s="98" t="s">
        <v>81</v>
      </c>
      <c r="C43" s="98" t="s">
        <v>207</v>
      </c>
      <c r="D43" s="97" t="s">
        <v>126</v>
      </c>
      <c r="E43" s="100">
        <f>SUM(Таблица91314[[#This Row],[Средний балл аттестата]:[Балл первоочередной]])</f>
        <v>4.1900000000000004</v>
      </c>
      <c r="F43" s="100">
        <v>4.1900000000000004</v>
      </c>
      <c r="G43" s="97" t="s">
        <v>552</v>
      </c>
      <c r="H43" s="97"/>
      <c r="I43" s="263" t="s">
        <v>375</v>
      </c>
      <c r="J43" s="97" t="s">
        <v>62</v>
      </c>
      <c r="K43" s="97" t="s">
        <v>111</v>
      </c>
      <c r="L43" s="97" t="s">
        <v>6</v>
      </c>
      <c r="M43" s="97" t="s">
        <v>52</v>
      </c>
      <c r="N43" s="97" t="s">
        <v>52</v>
      </c>
    </row>
    <row r="44" spans="1:14" s="276" customFormat="1" ht="93" customHeight="1" x14ac:dyDescent="0.3">
      <c r="A44" s="143">
        <f t="shared" si="1"/>
        <v>42</v>
      </c>
      <c r="B44" s="170" t="s">
        <v>588</v>
      </c>
      <c r="C44" s="170" t="s">
        <v>207</v>
      </c>
      <c r="D44" s="170" t="s">
        <v>126</v>
      </c>
      <c r="E44" s="222">
        <f>SUM(Таблица91314[[#This Row],[Средний балл аттестата]:[Балл первоочередной]])</f>
        <v>4.1900000000000004</v>
      </c>
      <c r="F44" s="170">
        <v>4.1900000000000004</v>
      </c>
      <c r="G44" s="170" t="s">
        <v>552</v>
      </c>
      <c r="H44" s="170"/>
      <c r="I44" s="279" t="s">
        <v>375</v>
      </c>
      <c r="J44" s="170" t="s">
        <v>62</v>
      </c>
      <c r="K44" s="170" t="s">
        <v>6</v>
      </c>
      <c r="L44" s="170"/>
      <c r="M44" s="170" t="s">
        <v>52</v>
      </c>
      <c r="N44" s="170" t="s">
        <v>52</v>
      </c>
    </row>
    <row r="45" spans="1:14" s="238" customFormat="1" ht="75" x14ac:dyDescent="0.25">
      <c r="A45" s="143">
        <f t="shared" si="1"/>
        <v>43</v>
      </c>
      <c r="B45" s="97" t="s">
        <v>301</v>
      </c>
      <c r="C45" s="97" t="s">
        <v>207</v>
      </c>
      <c r="D45" s="97" t="s">
        <v>126</v>
      </c>
      <c r="E45" s="100">
        <f>SUM(Таблица91314[[#This Row],[Средний балл аттестата]:[Балл первоочередной]])</f>
        <v>4.18</v>
      </c>
      <c r="F45" s="100">
        <v>4.18</v>
      </c>
      <c r="G45" s="97" t="s">
        <v>552</v>
      </c>
      <c r="H45" s="97"/>
      <c r="I45" s="263" t="s">
        <v>375</v>
      </c>
      <c r="J45" s="97" t="s">
        <v>62</v>
      </c>
      <c r="K45" s="97" t="s">
        <v>6</v>
      </c>
      <c r="L45" s="97"/>
      <c r="M45" s="97" t="s">
        <v>52</v>
      </c>
      <c r="N45" s="97" t="s">
        <v>52</v>
      </c>
    </row>
    <row r="46" spans="1:14" s="276" customFormat="1" ht="37.5" x14ac:dyDescent="0.25">
      <c r="A46" s="98">
        <f t="shared" si="1"/>
        <v>44</v>
      </c>
      <c r="B46" s="98" t="s">
        <v>720</v>
      </c>
      <c r="C46" s="98" t="s">
        <v>207</v>
      </c>
      <c r="D46" s="97" t="s">
        <v>126</v>
      </c>
      <c r="E46" s="198">
        <f>SUM(Таблица91314[[#This Row],[Средний балл аттестата]:[Балл первоочередной]])</f>
        <v>4.18</v>
      </c>
      <c r="F46" s="198">
        <v>4.18</v>
      </c>
      <c r="G46" s="185" t="s">
        <v>552</v>
      </c>
      <c r="H46" s="185"/>
      <c r="I46" s="263" t="s">
        <v>375</v>
      </c>
      <c r="J46" s="97" t="s">
        <v>62</v>
      </c>
      <c r="K46" s="185"/>
      <c r="L46" s="185"/>
      <c r="M46" s="185" t="s">
        <v>52</v>
      </c>
      <c r="N46" s="185" t="s">
        <v>52</v>
      </c>
    </row>
    <row r="47" spans="1:14" s="239" customFormat="1" ht="75" x14ac:dyDescent="0.25">
      <c r="A47" s="98">
        <f t="shared" si="1"/>
        <v>45</v>
      </c>
      <c r="B47" s="98" t="s">
        <v>413</v>
      </c>
      <c r="C47" s="98" t="s">
        <v>208</v>
      </c>
      <c r="D47" s="97" t="s">
        <v>126</v>
      </c>
      <c r="E47" s="100">
        <f>SUM(Таблица91314[[#This Row],[Средний балл аттестата]:[Балл первоочередной]])</f>
        <v>4.17</v>
      </c>
      <c r="F47" s="100">
        <v>4.17</v>
      </c>
      <c r="G47" s="97" t="s">
        <v>552</v>
      </c>
      <c r="H47" s="97"/>
      <c r="I47" s="263" t="s">
        <v>375</v>
      </c>
      <c r="J47" s="97" t="s">
        <v>62</v>
      </c>
      <c r="K47" s="97" t="s">
        <v>6</v>
      </c>
      <c r="L47" s="97"/>
      <c r="M47" s="97" t="s">
        <v>52</v>
      </c>
      <c r="N47" s="97" t="s">
        <v>53</v>
      </c>
    </row>
    <row r="48" spans="1:14" s="276" customFormat="1" ht="75" x14ac:dyDescent="0.25">
      <c r="A48" s="143">
        <f t="shared" si="1"/>
        <v>46</v>
      </c>
      <c r="B48" s="98" t="s">
        <v>445</v>
      </c>
      <c r="C48" s="98" t="s">
        <v>207</v>
      </c>
      <c r="D48" s="97" t="s">
        <v>126</v>
      </c>
      <c r="E48" s="100">
        <f>SUM(Таблица91314[[#This Row],[Средний балл аттестата]:[Балл первоочередной]])</f>
        <v>4.17</v>
      </c>
      <c r="F48" s="100">
        <v>4.17</v>
      </c>
      <c r="G48" s="97" t="s">
        <v>552</v>
      </c>
      <c r="H48" s="97"/>
      <c r="I48" s="263" t="s">
        <v>375</v>
      </c>
      <c r="J48" s="97" t="s">
        <v>62</v>
      </c>
      <c r="K48" s="97" t="s">
        <v>6</v>
      </c>
      <c r="L48" s="97"/>
      <c r="M48" s="97" t="s">
        <v>52</v>
      </c>
      <c r="N48" s="97" t="s">
        <v>52</v>
      </c>
    </row>
    <row r="49" spans="1:14" s="8" customFormat="1" ht="37.5" x14ac:dyDescent="0.25">
      <c r="A49" s="98">
        <f t="shared" si="1"/>
        <v>47</v>
      </c>
      <c r="B49" s="186" t="s">
        <v>714</v>
      </c>
      <c r="C49" s="186" t="s">
        <v>209</v>
      </c>
      <c r="D49" s="187" t="s">
        <v>126</v>
      </c>
      <c r="E49" s="198">
        <f>SUM(Таблица91314[[#This Row],[Средний балл аттестата]:[Балл первоочередной]])</f>
        <v>4.16</v>
      </c>
      <c r="F49" s="188">
        <v>4.16</v>
      </c>
      <c r="G49" s="187" t="s">
        <v>552</v>
      </c>
      <c r="H49" s="187"/>
      <c r="I49" s="263" t="s">
        <v>375</v>
      </c>
      <c r="J49" s="187" t="s">
        <v>62</v>
      </c>
      <c r="K49" s="187" t="s">
        <v>703</v>
      </c>
      <c r="L49" s="187"/>
      <c r="M49" s="187" t="s">
        <v>52</v>
      </c>
      <c r="N49" s="187" t="s">
        <v>52</v>
      </c>
    </row>
    <row r="50" spans="1:14" s="276" customFormat="1" ht="75" x14ac:dyDescent="0.25">
      <c r="A50" s="97">
        <f t="shared" si="1"/>
        <v>48</v>
      </c>
      <c r="B50" s="97" t="s">
        <v>733</v>
      </c>
      <c r="C50" s="97" t="s">
        <v>207</v>
      </c>
      <c r="D50" s="97" t="s">
        <v>126</v>
      </c>
      <c r="E50" s="100">
        <f>SUM(Таблица91314[[#This Row],[Средний балл аттестата]:[Балл первоочередной]])</f>
        <v>4.1399999999999997</v>
      </c>
      <c r="F50" s="97">
        <v>4.1399999999999997</v>
      </c>
      <c r="G50" s="97" t="s">
        <v>552</v>
      </c>
      <c r="H50" s="97"/>
      <c r="I50" s="263" t="s">
        <v>375</v>
      </c>
      <c r="J50" s="97" t="s">
        <v>62</v>
      </c>
      <c r="K50" s="97" t="s">
        <v>6</v>
      </c>
      <c r="L50" s="97"/>
      <c r="M50" s="200" t="s">
        <v>52</v>
      </c>
      <c r="N50" s="97" t="s">
        <v>52</v>
      </c>
    </row>
    <row r="51" spans="1:14" s="8" customFormat="1" ht="75" x14ac:dyDescent="0.25">
      <c r="A51" s="98">
        <f t="shared" si="1"/>
        <v>49</v>
      </c>
      <c r="B51" s="98" t="s">
        <v>511</v>
      </c>
      <c r="C51" s="98" t="s">
        <v>207</v>
      </c>
      <c r="D51" s="97" t="s">
        <v>126</v>
      </c>
      <c r="E51" s="100">
        <f>SUM(Таблица91314[[#This Row],[Средний балл аттестата]:[Балл первоочередной]])</f>
        <v>4.12</v>
      </c>
      <c r="F51" s="100">
        <v>4.12</v>
      </c>
      <c r="G51" s="97" t="s">
        <v>552</v>
      </c>
      <c r="H51" s="97"/>
      <c r="I51" s="263" t="s">
        <v>375</v>
      </c>
      <c r="J51" s="97" t="s">
        <v>62</v>
      </c>
      <c r="K51" s="97" t="s">
        <v>6</v>
      </c>
      <c r="L51" s="97"/>
      <c r="M51" s="97" t="s">
        <v>52</v>
      </c>
      <c r="N51" s="97" t="s">
        <v>52</v>
      </c>
    </row>
    <row r="52" spans="1:14" s="276" customFormat="1" ht="37.5" x14ac:dyDescent="0.25">
      <c r="A52" s="98">
        <f t="shared" si="1"/>
        <v>50</v>
      </c>
      <c r="B52" s="110" t="s">
        <v>139</v>
      </c>
      <c r="C52" s="110" t="s">
        <v>209</v>
      </c>
      <c r="D52" s="109" t="s">
        <v>126</v>
      </c>
      <c r="E52" s="100">
        <f>SUM(Таблица91314[[#This Row],[Средний балл аттестата]:[Балл первоочередной]])</f>
        <v>4.1100000000000003</v>
      </c>
      <c r="F52" s="112">
        <v>4.1100000000000003</v>
      </c>
      <c r="G52" s="109" t="s">
        <v>552</v>
      </c>
      <c r="H52" s="109"/>
      <c r="I52" s="263" t="s">
        <v>375</v>
      </c>
      <c r="J52" s="109" t="s">
        <v>62</v>
      </c>
      <c r="K52" s="109"/>
      <c r="L52" s="109"/>
      <c r="M52" s="109" t="s">
        <v>52</v>
      </c>
      <c r="N52" s="109" t="s">
        <v>53</v>
      </c>
    </row>
  </sheetData>
  <mergeCells count="1">
    <mergeCell ref="A1:N1"/>
  </mergeCells>
  <phoneticPr fontId="10" type="noConversion"/>
  <pageMargins left="0" right="0" top="0" bottom="0" header="0" footer="0"/>
  <pageSetup paperSize="9" scale="81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77"/>
  <sheetViews>
    <sheetView view="pageBreakPreview" zoomScale="80" zoomScaleNormal="93" zoomScaleSheetLayoutView="80" workbookViewId="0">
      <pane ySplit="1" topLeftCell="A2" activePane="bottomLeft" state="frozen"/>
      <selection pane="bottomLeft" activeCell="E50" sqref="E50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16.28515625" bestFit="1" customWidth="1"/>
    <col min="9" max="9" width="12" customWidth="1"/>
    <col min="10" max="10" width="20.140625" customWidth="1"/>
    <col min="11" max="11" width="15.7109375" customWidth="1"/>
    <col min="12" max="12" width="15.42578125" customWidth="1"/>
    <col min="13" max="13" width="12" customWidth="1"/>
    <col min="14" max="14" width="12.7109375" customWidth="1"/>
    <col min="15" max="15" width="7" customWidth="1"/>
  </cols>
  <sheetData>
    <row r="1" spans="1:17" ht="117.75" customHeight="1" x14ac:dyDescent="0.85">
      <c r="A1" s="310" t="s">
        <v>766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7" ht="78.75" x14ac:dyDescent="0.25">
      <c r="A2" s="45" t="s">
        <v>46</v>
      </c>
      <c r="B2" s="45" t="s">
        <v>10</v>
      </c>
      <c r="C2" s="45" t="s">
        <v>206</v>
      </c>
      <c r="D2" s="45" t="s">
        <v>27</v>
      </c>
      <c r="E2" s="45" t="s">
        <v>29</v>
      </c>
      <c r="F2" s="47" t="s">
        <v>2</v>
      </c>
      <c r="G2" s="45" t="s">
        <v>30</v>
      </c>
      <c r="H2" s="58" t="s">
        <v>47</v>
      </c>
      <c r="I2" s="45" t="s">
        <v>13</v>
      </c>
      <c r="J2" s="45" t="s">
        <v>1</v>
      </c>
      <c r="K2" s="45" t="s">
        <v>8</v>
      </c>
      <c r="L2" s="45" t="s">
        <v>9</v>
      </c>
      <c r="M2" s="45" t="s">
        <v>21</v>
      </c>
      <c r="N2" s="45" t="s">
        <v>39</v>
      </c>
      <c r="O2" s="45" t="s">
        <v>18</v>
      </c>
    </row>
    <row r="3" spans="1:17" s="239" customFormat="1" ht="100.5" customHeight="1" x14ac:dyDescent="0.25">
      <c r="A3" s="143">
        <f t="shared" ref="A3:A13" si="0">ROW()-2</f>
        <v>1</v>
      </c>
      <c r="B3" s="98" t="s">
        <v>503</v>
      </c>
      <c r="C3" s="98" t="s">
        <v>208</v>
      </c>
      <c r="D3" s="97" t="s">
        <v>126</v>
      </c>
      <c r="E3" s="100">
        <f>SUM(Таблица9131415[[#This Row],[Средний балл аттестата]:[Балл первоочередной]])</f>
        <v>103.44</v>
      </c>
      <c r="F3" s="100">
        <v>3.44</v>
      </c>
      <c r="G3" s="97" t="s">
        <v>552</v>
      </c>
      <c r="H3" s="97">
        <v>100</v>
      </c>
      <c r="I3" s="263" t="s">
        <v>375</v>
      </c>
      <c r="J3" s="97" t="s">
        <v>6</v>
      </c>
      <c r="K3" s="97"/>
      <c r="L3" s="97"/>
      <c r="M3" s="97" t="s">
        <v>52</v>
      </c>
      <c r="N3" s="97" t="s">
        <v>162</v>
      </c>
      <c r="O3" s="97" t="s">
        <v>53</v>
      </c>
    </row>
    <row r="4" spans="1:17" s="238" customFormat="1" ht="37.5" x14ac:dyDescent="0.25">
      <c r="A4" s="108">
        <f t="shared" si="0"/>
        <v>2</v>
      </c>
      <c r="B4" s="87" t="s">
        <v>160</v>
      </c>
      <c r="C4" s="87" t="s">
        <v>209</v>
      </c>
      <c r="D4" s="87" t="s">
        <v>126</v>
      </c>
      <c r="E4" s="89">
        <f>SUM(Таблица9131415[[#This Row],[Средний балл аттестата]:[Балл первоочередной]])</f>
        <v>4.8</v>
      </c>
      <c r="F4" s="89">
        <v>4.8</v>
      </c>
      <c r="G4" s="87" t="s">
        <v>552</v>
      </c>
      <c r="H4" s="87"/>
      <c r="I4" s="260" t="s">
        <v>375</v>
      </c>
      <c r="J4" s="87" t="s">
        <v>6</v>
      </c>
      <c r="K4" s="87" t="s">
        <v>62</v>
      </c>
      <c r="L4" s="87" t="s">
        <v>5</v>
      </c>
      <c r="M4" s="87" t="s">
        <v>52</v>
      </c>
      <c r="N4" s="87" t="s">
        <v>52</v>
      </c>
      <c r="O4" s="113" t="s">
        <v>52</v>
      </c>
    </row>
    <row r="5" spans="1:17" s="8" customFormat="1" ht="37.5" x14ac:dyDescent="0.25">
      <c r="A5" s="143">
        <f t="shared" si="0"/>
        <v>3</v>
      </c>
      <c r="B5" s="98" t="s">
        <v>567</v>
      </c>
      <c r="C5" s="98" t="s">
        <v>207</v>
      </c>
      <c r="D5" s="97" t="s">
        <v>126</v>
      </c>
      <c r="E5" s="100">
        <f>SUM(Таблица9131415[[#This Row],[Средний балл аттестата]:[Балл первоочередной]])</f>
        <v>4.72</v>
      </c>
      <c r="F5" s="100">
        <v>4.72</v>
      </c>
      <c r="G5" s="97" t="s">
        <v>552</v>
      </c>
      <c r="H5" s="97"/>
      <c r="I5" s="263" t="s">
        <v>375</v>
      </c>
      <c r="J5" s="97" t="s">
        <v>6</v>
      </c>
      <c r="K5" s="97" t="s">
        <v>62</v>
      </c>
      <c r="L5" s="97"/>
      <c r="M5" s="97" t="s">
        <v>52</v>
      </c>
      <c r="N5" s="97" t="s">
        <v>52</v>
      </c>
      <c r="O5" s="97" t="s">
        <v>53</v>
      </c>
    </row>
    <row r="6" spans="1:17" s="8" customFormat="1" ht="37.5" x14ac:dyDescent="0.25">
      <c r="A6" s="108">
        <f t="shared" si="0"/>
        <v>4</v>
      </c>
      <c r="B6" s="87" t="s">
        <v>554</v>
      </c>
      <c r="C6" s="87" t="s">
        <v>207</v>
      </c>
      <c r="D6" s="87" t="s">
        <v>126</v>
      </c>
      <c r="E6" s="89">
        <f>SUM(Таблица9131415[[#This Row],[Средний балл аттестата]:[Балл первоочередной]])</f>
        <v>4.5599999999999996</v>
      </c>
      <c r="F6" s="89">
        <v>4.5599999999999996</v>
      </c>
      <c r="G6" s="89" t="s">
        <v>552</v>
      </c>
      <c r="H6" s="89"/>
      <c r="I6" s="260" t="s">
        <v>375</v>
      </c>
      <c r="J6" s="87" t="s">
        <v>292</v>
      </c>
      <c r="K6" s="87"/>
      <c r="L6" s="87"/>
      <c r="M6" s="87" t="s">
        <v>52</v>
      </c>
      <c r="N6" s="87" t="s">
        <v>52</v>
      </c>
      <c r="O6" s="113" t="s">
        <v>52</v>
      </c>
    </row>
    <row r="7" spans="1:17" s="214" customFormat="1" ht="37.5" x14ac:dyDescent="0.25">
      <c r="A7" s="143">
        <f t="shared" si="0"/>
        <v>5</v>
      </c>
      <c r="B7" s="98" t="s">
        <v>580</v>
      </c>
      <c r="C7" s="98" t="s">
        <v>207</v>
      </c>
      <c r="D7" s="97" t="s">
        <v>126</v>
      </c>
      <c r="E7" s="100">
        <f>SUM(Таблица9131415[[#This Row],[Средний балл аттестата]:[Балл первоочередной]])</f>
        <v>4.4400000000000004</v>
      </c>
      <c r="F7" s="100">
        <v>4.4400000000000004</v>
      </c>
      <c r="G7" s="97" t="s">
        <v>552</v>
      </c>
      <c r="H7" s="97"/>
      <c r="I7" s="263" t="s">
        <v>375</v>
      </c>
      <c r="J7" s="97" t="s">
        <v>6</v>
      </c>
      <c r="K7" s="97" t="s">
        <v>62</v>
      </c>
      <c r="L7" s="97"/>
      <c r="M7" s="97" t="s">
        <v>52</v>
      </c>
      <c r="N7" s="97" t="s">
        <v>52</v>
      </c>
      <c r="O7" s="97" t="s">
        <v>53</v>
      </c>
    </row>
    <row r="8" spans="1:17" s="276" customFormat="1" ht="37.5" x14ac:dyDescent="0.25">
      <c r="A8" s="108">
        <f t="shared" si="0"/>
        <v>6</v>
      </c>
      <c r="B8" s="98" t="s">
        <v>260</v>
      </c>
      <c r="C8" s="98" t="s">
        <v>207</v>
      </c>
      <c r="D8" s="97" t="s">
        <v>126</v>
      </c>
      <c r="E8" s="100">
        <f>SUM(Таблица9131415[[#This Row],[Средний балл аттестата]:[Балл первоочередной]])</f>
        <v>4.38</v>
      </c>
      <c r="F8" s="100">
        <v>4.38</v>
      </c>
      <c r="G8" s="97" t="s">
        <v>552</v>
      </c>
      <c r="H8" s="97"/>
      <c r="I8" s="263" t="s">
        <v>375</v>
      </c>
      <c r="J8" s="97" t="s">
        <v>6</v>
      </c>
      <c r="K8" s="97" t="s">
        <v>62</v>
      </c>
      <c r="L8" s="87"/>
      <c r="M8" s="97" t="s">
        <v>52</v>
      </c>
      <c r="N8" s="97" t="s">
        <v>52</v>
      </c>
      <c r="O8" s="97" t="s">
        <v>52</v>
      </c>
    </row>
    <row r="9" spans="1:17" s="239" customFormat="1" ht="80.25" customHeight="1" x14ac:dyDescent="0.25">
      <c r="A9" s="143">
        <f t="shared" si="0"/>
        <v>7</v>
      </c>
      <c r="B9" s="98" t="s">
        <v>422</v>
      </c>
      <c r="C9" s="98" t="s">
        <v>208</v>
      </c>
      <c r="D9" s="97" t="s">
        <v>126</v>
      </c>
      <c r="E9" s="100">
        <f>SUM(Таблица9131415[[#This Row],[Средний балл аттестата]:[Балл первоочередной]])</f>
        <v>4.38</v>
      </c>
      <c r="F9" s="100">
        <v>4.38</v>
      </c>
      <c r="G9" s="97" t="s">
        <v>552</v>
      </c>
      <c r="H9" s="97"/>
      <c r="I9" s="263" t="s">
        <v>375</v>
      </c>
      <c r="J9" s="97" t="s">
        <v>6</v>
      </c>
      <c r="K9" s="97" t="s">
        <v>111</v>
      </c>
      <c r="L9" s="97"/>
      <c r="M9" s="97" t="s">
        <v>52</v>
      </c>
      <c r="N9" s="97" t="s">
        <v>52</v>
      </c>
      <c r="O9" s="97" t="s">
        <v>53</v>
      </c>
    </row>
    <row r="10" spans="1:17" s="276" customFormat="1" ht="37.5" x14ac:dyDescent="0.25">
      <c r="A10" s="143">
        <f t="shared" si="0"/>
        <v>8</v>
      </c>
      <c r="B10" s="98" t="s">
        <v>616</v>
      </c>
      <c r="C10" s="98" t="s">
        <v>207</v>
      </c>
      <c r="D10" s="97" t="s">
        <v>126</v>
      </c>
      <c r="E10" s="100">
        <f>SUM(Таблица9131415[[#This Row],[Средний балл аттестата]:[Балл первоочередной]])</f>
        <v>4.38</v>
      </c>
      <c r="F10" s="100">
        <v>4.38</v>
      </c>
      <c r="G10" s="97" t="s">
        <v>552</v>
      </c>
      <c r="H10" s="97"/>
      <c r="I10" s="263" t="s">
        <v>375</v>
      </c>
      <c r="J10" s="97" t="s">
        <v>6</v>
      </c>
      <c r="K10" s="97"/>
      <c r="L10" s="97"/>
      <c r="M10" s="97" t="s">
        <v>52</v>
      </c>
      <c r="N10" s="97" t="s">
        <v>52</v>
      </c>
      <c r="O10" s="97" t="s">
        <v>52</v>
      </c>
    </row>
    <row r="11" spans="1:17" s="239" customFormat="1" ht="117" customHeight="1" x14ac:dyDescent="0.25">
      <c r="A11" s="143">
        <f t="shared" si="0"/>
        <v>9</v>
      </c>
      <c r="B11" s="98" t="s">
        <v>570</v>
      </c>
      <c r="C11" s="98" t="s">
        <v>207</v>
      </c>
      <c r="D11" s="97" t="s">
        <v>126</v>
      </c>
      <c r="E11" s="100">
        <f>SUM(Таблица9131415[[#This Row],[Средний балл аттестата]:[Балл первоочередной]])</f>
        <v>4.38</v>
      </c>
      <c r="F11" s="100">
        <v>4.38</v>
      </c>
      <c r="G11" s="97" t="s">
        <v>552</v>
      </c>
      <c r="H11" s="97"/>
      <c r="I11" s="263" t="s">
        <v>375</v>
      </c>
      <c r="J11" s="97" t="s">
        <v>6</v>
      </c>
      <c r="K11" s="97" t="s">
        <v>62</v>
      </c>
      <c r="L11" s="97"/>
      <c r="M11" s="97" t="s">
        <v>52</v>
      </c>
      <c r="N11" s="97" t="s">
        <v>52</v>
      </c>
      <c r="O11" s="97" t="s">
        <v>53</v>
      </c>
    </row>
    <row r="12" spans="1:17" s="238" customFormat="1" ht="37.5" x14ac:dyDescent="0.3">
      <c r="A12" s="108">
        <f t="shared" si="0"/>
        <v>10</v>
      </c>
      <c r="B12" s="106" t="s">
        <v>410</v>
      </c>
      <c r="C12" s="106" t="s">
        <v>208</v>
      </c>
      <c r="D12" s="106" t="s">
        <v>126</v>
      </c>
      <c r="E12" s="89">
        <f>SUM(Таблица9131415[[#This Row],[Средний балл аттестата]:[Балл первоочередной]])</f>
        <v>4.3499999999999996</v>
      </c>
      <c r="F12" s="89">
        <v>4.3499999999999996</v>
      </c>
      <c r="G12" s="87" t="s">
        <v>552</v>
      </c>
      <c r="H12" s="87"/>
      <c r="I12" s="263" t="s">
        <v>375</v>
      </c>
      <c r="J12" s="87" t="s">
        <v>6</v>
      </c>
      <c r="K12" s="87" t="s">
        <v>62</v>
      </c>
      <c r="L12" s="87"/>
      <c r="M12" s="87" t="s">
        <v>52</v>
      </c>
      <c r="N12" s="87" t="s">
        <v>52</v>
      </c>
      <c r="O12" s="113" t="s">
        <v>52</v>
      </c>
      <c r="P12" s="252"/>
      <c r="Q12" s="252"/>
    </row>
    <row r="13" spans="1:17" s="8" customFormat="1" ht="37.5" x14ac:dyDescent="0.25">
      <c r="A13" s="143">
        <f t="shared" si="0"/>
        <v>11</v>
      </c>
      <c r="B13" s="98" t="s">
        <v>677</v>
      </c>
      <c r="C13" s="98" t="s">
        <v>208</v>
      </c>
      <c r="D13" s="97" t="s">
        <v>126</v>
      </c>
      <c r="E13" s="100">
        <f>SUM(Таблица9131415[[#This Row],[Средний балл аттестата]:[Балл первоочередной]])</f>
        <v>4.3499999999999996</v>
      </c>
      <c r="F13" s="100">
        <v>4.3499999999999996</v>
      </c>
      <c r="G13" s="97" t="s">
        <v>552</v>
      </c>
      <c r="H13" s="97"/>
      <c r="I13" s="263" t="s">
        <v>375</v>
      </c>
      <c r="J13" s="97" t="s">
        <v>6</v>
      </c>
      <c r="K13" s="97"/>
      <c r="L13" s="97"/>
      <c r="M13" s="97" t="s">
        <v>52</v>
      </c>
      <c r="N13" s="97"/>
      <c r="O13" s="97" t="s">
        <v>53</v>
      </c>
    </row>
    <row r="14" spans="1:17" s="8" customFormat="1" ht="37.5" x14ac:dyDescent="0.3">
      <c r="A14" s="259">
        <v>24</v>
      </c>
      <c r="B14" s="181" t="s">
        <v>240</v>
      </c>
      <c r="C14" s="181" t="s">
        <v>208</v>
      </c>
      <c r="D14" s="181" t="s">
        <v>126</v>
      </c>
      <c r="E14" s="295">
        <f>SUM(Таблица9131415[[#This Row],[Средний балл аттестата]:[Балл первоочередной]])</f>
        <v>4.33</v>
      </c>
      <c r="F14" s="181">
        <v>4.33</v>
      </c>
      <c r="G14" s="181" t="s">
        <v>552</v>
      </c>
      <c r="H14" s="181"/>
      <c r="I14" s="263" t="s">
        <v>375</v>
      </c>
      <c r="J14" s="181" t="s">
        <v>6</v>
      </c>
      <c r="K14" s="181"/>
      <c r="L14" s="181"/>
      <c r="M14" s="181" t="s">
        <v>52</v>
      </c>
      <c r="N14" s="181" t="s">
        <v>52</v>
      </c>
      <c r="O14" s="297" t="s">
        <v>52</v>
      </c>
    </row>
    <row r="15" spans="1:17" s="276" customFormat="1" ht="123.75" customHeight="1" x14ac:dyDescent="0.25">
      <c r="A15" s="108">
        <f>ROW()-2</f>
        <v>13</v>
      </c>
      <c r="B15" s="98" t="s">
        <v>283</v>
      </c>
      <c r="C15" s="98" t="s">
        <v>207</v>
      </c>
      <c r="D15" s="97" t="s">
        <v>126</v>
      </c>
      <c r="E15" s="100">
        <f>SUM(Таблица9131415[[#This Row],[Средний балл аттестата]:[Балл первоочередной]])</f>
        <v>4.3099999999999996</v>
      </c>
      <c r="F15" s="100">
        <v>4.3099999999999996</v>
      </c>
      <c r="G15" s="97" t="s">
        <v>552</v>
      </c>
      <c r="H15" s="97"/>
      <c r="I15" s="263" t="s">
        <v>375</v>
      </c>
      <c r="J15" s="97" t="s">
        <v>6</v>
      </c>
      <c r="K15" s="97"/>
      <c r="L15" s="97"/>
      <c r="M15" s="97" t="s">
        <v>52</v>
      </c>
      <c r="N15" s="97" t="s">
        <v>52</v>
      </c>
      <c r="O15" s="97" t="s">
        <v>53</v>
      </c>
    </row>
    <row r="16" spans="1:17" s="239" customFormat="1" ht="77.25" customHeight="1" x14ac:dyDescent="0.25">
      <c r="A16" s="98">
        <f>ROW()-2</f>
        <v>14</v>
      </c>
      <c r="B16" s="98" t="s">
        <v>378</v>
      </c>
      <c r="C16" s="90" t="s">
        <v>207</v>
      </c>
      <c r="D16" s="97" t="s">
        <v>126</v>
      </c>
      <c r="E16" s="100">
        <f>SUM(Таблица9131415[[#This Row],[Средний балл аттестата]:[Балл первоочередной]])</f>
        <v>4.3099999999999996</v>
      </c>
      <c r="F16" s="100">
        <v>4.3099999999999996</v>
      </c>
      <c r="G16" s="97" t="s">
        <v>552</v>
      </c>
      <c r="H16" s="97"/>
      <c r="I16" s="263" t="s">
        <v>375</v>
      </c>
      <c r="J16" s="97" t="s">
        <v>6</v>
      </c>
      <c r="K16" s="97"/>
      <c r="L16" s="97"/>
      <c r="M16" s="97" t="s">
        <v>52</v>
      </c>
      <c r="N16" s="97" t="s">
        <v>52</v>
      </c>
      <c r="O16" s="97" t="s">
        <v>53</v>
      </c>
    </row>
    <row r="17" spans="1:17" s="239" customFormat="1" ht="63.75" customHeight="1" x14ac:dyDescent="0.25">
      <c r="A17" s="108">
        <f>ROW()-2</f>
        <v>15</v>
      </c>
      <c r="B17" s="90" t="s">
        <v>318</v>
      </c>
      <c r="C17" s="90" t="s">
        <v>207</v>
      </c>
      <c r="D17" s="87" t="s">
        <v>126</v>
      </c>
      <c r="E17" s="89">
        <f>SUM(Таблица9131415[[#This Row],[Средний балл аттестата]:[Балл первоочередной]])</f>
        <v>4.29</v>
      </c>
      <c r="F17" s="89">
        <v>4.29</v>
      </c>
      <c r="G17" s="87" t="s">
        <v>552</v>
      </c>
      <c r="H17" s="87"/>
      <c r="I17" s="260" t="s">
        <v>375</v>
      </c>
      <c r="J17" s="87" t="s">
        <v>6</v>
      </c>
      <c r="K17" s="87" t="s">
        <v>62</v>
      </c>
      <c r="L17" s="87"/>
      <c r="M17" s="87" t="s">
        <v>52</v>
      </c>
      <c r="N17" s="87" t="s">
        <v>52</v>
      </c>
      <c r="O17" s="113" t="s">
        <v>52</v>
      </c>
    </row>
    <row r="18" spans="1:17" s="276" customFormat="1" ht="105" customHeight="1" x14ac:dyDescent="0.25">
      <c r="A18" s="116">
        <f xml:space="preserve"> ROW() - 2</f>
        <v>16</v>
      </c>
      <c r="B18" s="97" t="s">
        <v>444</v>
      </c>
      <c r="C18" s="87" t="s">
        <v>209</v>
      </c>
      <c r="D18" s="97" t="s">
        <v>126</v>
      </c>
      <c r="E18" s="100">
        <f>SUM(Таблица9131415[[#This Row],[Средний балл аттестата]:[Балл первоочередной]])</f>
        <v>4.29</v>
      </c>
      <c r="F18" s="100">
        <v>4.29</v>
      </c>
      <c r="G18" s="100" t="s">
        <v>552</v>
      </c>
      <c r="H18" s="100"/>
      <c r="I18" s="263" t="s">
        <v>375</v>
      </c>
      <c r="J18" s="97" t="s">
        <v>3</v>
      </c>
      <c r="K18" s="97" t="s">
        <v>6</v>
      </c>
      <c r="L18" s="97"/>
      <c r="M18" s="97" t="s">
        <v>52</v>
      </c>
      <c r="N18" s="97" t="s">
        <v>52</v>
      </c>
      <c r="O18" s="97" t="s">
        <v>52</v>
      </c>
    </row>
    <row r="19" spans="1:17" s="239" customFormat="1" ht="37.5" x14ac:dyDescent="0.25">
      <c r="A19" s="143">
        <f t="shared" ref="A19:A48" si="1">ROW()-2</f>
        <v>17</v>
      </c>
      <c r="B19" s="98" t="s">
        <v>618</v>
      </c>
      <c r="C19" s="98" t="s">
        <v>207</v>
      </c>
      <c r="D19" s="97" t="s">
        <v>126</v>
      </c>
      <c r="E19" s="100">
        <f>SUM(Таблица9131415[[#This Row],[Средний балл аттестата]:[Балл первоочередной]])</f>
        <v>4.25</v>
      </c>
      <c r="F19" s="100">
        <v>4.25</v>
      </c>
      <c r="G19" s="97" t="s">
        <v>552</v>
      </c>
      <c r="H19" s="97"/>
      <c r="I19" s="263" t="s">
        <v>375</v>
      </c>
      <c r="J19" s="97" t="s">
        <v>6</v>
      </c>
      <c r="K19" s="97"/>
      <c r="L19" s="97"/>
      <c r="M19" s="97" t="s">
        <v>52</v>
      </c>
      <c r="N19" s="97" t="s">
        <v>52</v>
      </c>
      <c r="O19" s="97" t="s">
        <v>52</v>
      </c>
    </row>
    <row r="20" spans="1:17" s="239" customFormat="1" ht="87" customHeight="1" x14ac:dyDescent="0.25">
      <c r="A20" s="98">
        <f t="shared" si="1"/>
        <v>18</v>
      </c>
      <c r="B20" s="98" t="s">
        <v>268</v>
      </c>
      <c r="C20" s="98" t="s">
        <v>207</v>
      </c>
      <c r="D20" s="97" t="s">
        <v>126</v>
      </c>
      <c r="E20" s="100">
        <f>SUM(Таблица9131415[[#This Row],[Средний балл аттестата]:[Балл первоочередной]])</f>
        <v>4.22</v>
      </c>
      <c r="F20" s="100">
        <v>4.22</v>
      </c>
      <c r="G20" s="97" t="s">
        <v>552</v>
      </c>
      <c r="H20" s="97"/>
      <c r="I20" s="263" t="s">
        <v>375</v>
      </c>
      <c r="J20" s="97" t="s">
        <v>6</v>
      </c>
      <c r="K20" s="97" t="s">
        <v>62</v>
      </c>
      <c r="L20" s="97"/>
      <c r="M20" s="97" t="s">
        <v>52</v>
      </c>
      <c r="N20" s="97" t="s">
        <v>52</v>
      </c>
      <c r="O20" s="97" t="s">
        <v>53</v>
      </c>
    </row>
    <row r="21" spans="1:17" s="276" customFormat="1" ht="37.5" x14ac:dyDescent="0.25">
      <c r="A21" s="143">
        <f t="shared" si="1"/>
        <v>19</v>
      </c>
      <c r="B21" s="98" t="s">
        <v>467</v>
      </c>
      <c r="C21" s="98" t="s">
        <v>207</v>
      </c>
      <c r="D21" s="98" t="s">
        <v>126</v>
      </c>
      <c r="E21" s="100">
        <f>SUM(Таблица9131415[[#This Row],[Средний балл аттестата]:[Балл первоочередной]])</f>
        <v>4.2</v>
      </c>
      <c r="F21" s="100">
        <v>4.2</v>
      </c>
      <c r="G21" s="97" t="s">
        <v>552</v>
      </c>
      <c r="H21" s="97"/>
      <c r="I21" s="263" t="s">
        <v>375</v>
      </c>
      <c r="J21" s="97" t="s">
        <v>6</v>
      </c>
      <c r="K21" s="97" t="s">
        <v>62</v>
      </c>
      <c r="L21" s="97" t="s">
        <v>276</v>
      </c>
      <c r="M21" s="97" t="s">
        <v>52</v>
      </c>
      <c r="N21" s="97" t="s">
        <v>52</v>
      </c>
      <c r="O21" s="97" t="s">
        <v>52</v>
      </c>
    </row>
    <row r="22" spans="1:17" s="214" customFormat="1" ht="85.5" customHeight="1" x14ac:dyDescent="0.25">
      <c r="A22" s="98">
        <f t="shared" si="1"/>
        <v>20</v>
      </c>
      <c r="B22" s="110" t="s">
        <v>672</v>
      </c>
      <c r="C22" s="110" t="s">
        <v>207</v>
      </c>
      <c r="D22" s="112" t="s">
        <v>126</v>
      </c>
      <c r="E22" s="100">
        <f>SUM(Таблица9131415[[#This Row],[Средний балл аттестата]:[Балл первоочередной]])</f>
        <v>4.13</v>
      </c>
      <c r="F22" s="112">
        <v>4.13</v>
      </c>
      <c r="G22" s="112" t="s">
        <v>552</v>
      </c>
      <c r="H22" s="112"/>
      <c r="I22" s="263" t="s">
        <v>375</v>
      </c>
      <c r="J22" s="109" t="s">
        <v>6</v>
      </c>
      <c r="K22" s="109"/>
      <c r="L22" s="109"/>
      <c r="M22" s="109" t="s">
        <v>52</v>
      </c>
      <c r="N22" s="109" t="s">
        <v>52</v>
      </c>
      <c r="O22" s="109" t="s">
        <v>52</v>
      </c>
    </row>
    <row r="23" spans="1:17" s="239" customFormat="1" ht="37.5" x14ac:dyDescent="0.25">
      <c r="A23" s="108">
        <f t="shared" si="1"/>
        <v>21</v>
      </c>
      <c r="B23" s="90" t="s">
        <v>597</v>
      </c>
      <c r="C23" s="90" t="s">
        <v>207</v>
      </c>
      <c r="D23" s="87" t="s">
        <v>126</v>
      </c>
      <c r="E23" s="89">
        <f>SUM(Таблица9131415[[#This Row],[Средний балл аттестата]:[Балл первоочередной]])</f>
        <v>4.12</v>
      </c>
      <c r="F23" s="89">
        <v>4.12</v>
      </c>
      <c r="G23" s="87" t="s">
        <v>552</v>
      </c>
      <c r="H23" s="87"/>
      <c r="I23" s="97" t="s">
        <v>375</v>
      </c>
      <c r="J23" s="87" t="s">
        <v>6</v>
      </c>
      <c r="K23" s="87" t="s">
        <v>62</v>
      </c>
      <c r="L23" s="87"/>
      <c r="M23" s="87" t="s">
        <v>52</v>
      </c>
      <c r="N23" s="87" t="s">
        <v>52</v>
      </c>
      <c r="O23" s="113" t="s">
        <v>52</v>
      </c>
      <c r="P23" s="250"/>
      <c r="Q23" s="250"/>
    </row>
    <row r="24" spans="1:17" s="276" customFormat="1" ht="59.25" customHeight="1" x14ac:dyDescent="0.25">
      <c r="A24" s="98">
        <f t="shared" si="1"/>
        <v>22</v>
      </c>
      <c r="B24" s="110" t="s">
        <v>97</v>
      </c>
      <c r="C24" s="110" t="s">
        <v>207</v>
      </c>
      <c r="D24" s="109" t="s">
        <v>126</v>
      </c>
      <c r="E24" s="100">
        <f>SUM(Таблица9131415[[#This Row],[Средний балл аттестата]:[Балл первоочередной]])</f>
        <v>4.1100000000000003</v>
      </c>
      <c r="F24" s="112">
        <v>4.1100000000000003</v>
      </c>
      <c r="G24" s="109" t="s">
        <v>552</v>
      </c>
      <c r="H24" s="109"/>
      <c r="I24" s="263" t="s">
        <v>375</v>
      </c>
      <c r="J24" s="109" t="s">
        <v>6</v>
      </c>
      <c r="K24" s="109" t="s">
        <v>98</v>
      </c>
      <c r="L24" s="109"/>
      <c r="M24" s="109" t="s">
        <v>52</v>
      </c>
      <c r="N24" s="109" t="s">
        <v>52</v>
      </c>
      <c r="O24" s="109" t="s">
        <v>52</v>
      </c>
    </row>
    <row r="25" spans="1:17" ht="37.5" x14ac:dyDescent="0.25">
      <c r="A25" s="110">
        <f t="shared" si="1"/>
        <v>23</v>
      </c>
      <c r="B25" s="109" t="s">
        <v>431</v>
      </c>
      <c r="C25" s="109" t="s">
        <v>209</v>
      </c>
      <c r="D25" s="109" t="s">
        <v>126</v>
      </c>
      <c r="E25" s="112">
        <f>SUM(Таблица9131415[[#This Row],[Средний балл аттестата]:[Балл первоочередной]])</f>
        <v>4.1100000000000003</v>
      </c>
      <c r="F25" s="109">
        <v>4.1100000000000003</v>
      </c>
      <c r="G25" s="109" t="s">
        <v>552</v>
      </c>
      <c r="H25" s="109"/>
      <c r="I25" s="263" t="s">
        <v>375</v>
      </c>
      <c r="J25" s="109" t="s">
        <v>6</v>
      </c>
      <c r="K25" s="109"/>
      <c r="L25" s="109"/>
      <c r="M25" s="109" t="s">
        <v>52</v>
      </c>
      <c r="N25" s="109" t="s">
        <v>52</v>
      </c>
      <c r="O25" s="109" t="s">
        <v>52</v>
      </c>
    </row>
    <row r="26" spans="1:17" s="238" customFormat="1" ht="75" x14ac:dyDescent="0.25">
      <c r="A26" s="143">
        <f t="shared" si="1"/>
        <v>24</v>
      </c>
      <c r="B26" s="98" t="s">
        <v>479</v>
      </c>
      <c r="C26" s="98" t="s">
        <v>209</v>
      </c>
      <c r="D26" s="97" t="s">
        <v>126</v>
      </c>
      <c r="E26" s="100">
        <f>SUM(Таблица9131415[[#This Row],[Средний балл аттестата]:[Балл первоочередной]])</f>
        <v>4.0599999999999996</v>
      </c>
      <c r="F26" s="100">
        <v>4.0599999999999996</v>
      </c>
      <c r="G26" s="100" t="s">
        <v>552</v>
      </c>
      <c r="H26" s="100"/>
      <c r="I26" s="263" t="s">
        <v>375</v>
      </c>
      <c r="J26" s="97" t="s">
        <v>62</v>
      </c>
      <c r="K26" s="97" t="s">
        <v>6</v>
      </c>
      <c r="L26" s="97"/>
      <c r="M26" s="97" t="s">
        <v>52</v>
      </c>
      <c r="N26" s="97" t="s">
        <v>52</v>
      </c>
      <c r="O26" s="97" t="s">
        <v>53</v>
      </c>
    </row>
    <row r="27" spans="1:17" s="8" customFormat="1" ht="64.5" customHeight="1" x14ac:dyDescent="0.25">
      <c r="A27" s="143">
        <f t="shared" si="1"/>
        <v>25</v>
      </c>
      <c r="B27" s="97" t="s">
        <v>339</v>
      </c>
      <c r="C27" s="97" t="s">
        <v>209</v>
      </c>
      <c r="D27" s="97" t="s">
        <v>126</v>
      </c>
      <c r="E27" s="100">
        <f>SUM(Таблица9131415[[#This Row],[Средний балл аттестата]:[Балл первоочередной]])</f>
        <v>4.0599999999999996</v>
      </c>
      <c r="F27" s="100">
        <v>4.0599999999999996</v>
      </c>
      <c r="G27" s="97" t="s">
        <v>552</v>
      </c>
      <c r="H27" s="97"/>
      <c r="I27" s="263" t="s">
        <v>375</v>
      </c>
      <c r="J27" s="97" t="s">
        <v>6</v>
      </c>
      <c r="K27" s="97" t="s">
        <v>62</v>
      </c>
      <c r="L27" s="97"/>
      <c r="M27" s="97" t="s">
        <v>52</v>
      </c>
      <c r="N27" s="97" t="s">
        <v>52</v>
      </c>
      <c r="O27" s="97" t="s">
        <v>52</v>
      </c>
    </row>
    <row r="28" spans="1:17" s="276" customFormat="1" ht="93" customHeight="1" x14ac:dyDescent="0.25">
      <c r="A28" s="143">
        <f t="shared" si="1"/>
        <v>26</v>
      </c>
      <c r="B28" s="98" t="s">
        <v>367</v>
      </c>
      <c r="C28" s="98" t="s">
        <v>208</v>
      </c>
      <c r="D28" s="97" t="s">
        <v>126</v>
      </c>
      <c r="E28" s="100">
        <f>SUM(Таблица9131415[[#This Row],[Средний балл аттестата]:[Балл первоочередной]])</f>
        <v>4.0599999999999996</v>
      </c>
      <c r="F28" s="100">
        <v>4.0599999999999996</v>
      </c>
      <c r="G28" s="97" t="s">
        <v>552</v>
      </c>
      <c r="H28" s="97"/>
      <c r="I28" s="263" t="s">
        <v>375</v>
      </c>
      <c r="J28" s="97" t="s">
        <v>62</v>
      </c>
      <c r="K28" s="97" t="s">
        <v>6</v>
      </c>
      <c r="L28" s="97" t="s">
        <v>4</v>
      </c>
      <c r="M28" s="97" t="s">
        <v>52</v>
      </c>
      <c r="N28" s="97" t="s">
        <v>52</v>
      </c>
      <c r="O28" s="97" t="s">
        <v>52</v>
      </c>
    </row>
    <row r="29" spans="1:17" s="276" customFormat="1" ht="108" customHeight="1" x14ac:dyDescent="0.25">
      <c r="A29" s="143">
        <f t="shared" si="1"/>
        <v>27</v>
      </c>
      <c r="B29" s="98" t="s">
        <v>337</v>
      </c>
      <c r="C29" s="98" t="s">
        <v>207</v>
      </c>
      <c r="D29" s="97" t="s">
        <v>126</v>
      </c>
      <c r="E29" s="100">
        <f>SUM(Таблица9131415[[#This Row],[Средний балл аттестата]:[Балл первоочередной]])</f>
        <v>4.0599999999999996</v>
      </c>
      <c r="F29" s="100">
        <v>4.0599999999999996</v>
      </c>
      <c r="G29" s="97" t="s">
        <v>552</v>
      </c>
      <c r="H29" s="97"/>
      <c r="I29" s="263" t="s">
        <v>375</v>
      </c>
      <c r="J29" s="97" t="s">
        <v>6</v>
      </c>
      <c r="K29" s="97" t="s">
        <v>62</v>
      </c>
      <c r="L29" s="97"/>
      <c r="M29" s="97" t="s">
        <v>52</v>
      </c>
      <c r="N29" s="97" t="s">
        <v>52</v>
      </c>
      <c r="O29" s="97" t="s">
        <v>53</v>
      </c>
    </row>
    <row r="30" spans="1:17" s="8" customFormat="1" ht="75" x14ac:dyDescent="0.25">
      <c r="A30" s="143">
        <f t="shared" si="1"/>
        <v>28</v>
      </c>
      <c r="B30" s="98" t="s">
        <v>471</v>
      </c>
      <c r="C30" s="98" t="s">
        <v>209</v>
      </c>
      <c r="D30" s="97" t="s">
        <v>126</v>
      </c>
      <c r="E30" s="100">
        <f>SUM(Таблица9131415[[#This Row],[Средний балл аттестата]:[Балл первоочередной]])</f>
        <v>4.0599999999999996</v>
      </c>
      <c r="F30" s="100">
        <v>4.0599999999999996</v>
      </c>
      <c r="G30" s="97" t="s">
        <v>552</v>
      </c>
      <c r="H30" s="97"/>
      <c r="I30" s="263" t="s">
        <v>375</v>
      </c>
      <c r="J30" s="97" t="s">
        <v>62</v>
      </c>
      <c r="K30" s="97" t="s">
        <v>6</v>
      </c>
      <c r="L30" s="97"/>
      <c r="M30" s="97" t="s">
        <v>52</v>
      </c>
      <c r="N30" s="97" t="s">
        <v>52</v>
      </c>
      <c r="O30" s="97" t="s">
        <v>53</v>
      </c>
    </row>
    <row r="31" spans="1:17" s="276" customFormat="1" ht="37.5" x14ac:dyDescent="0.3">
      <c r="A31" s="143">
        <f t="shared" si="1"/>
        <v>29</v>
      </c>
      <c r="B31" s="98" t="s">
        <v>682</v>
      </c>
      <c r="C31" s="182" t="s">
        <v>207</v>
      </c>
      <c r="D31" s="97" t="s">
        <v>126</v>
      </c>
      <c r="E31" s="100">
        <f>SUM(Таблица9131415[[#This Row],[Средний балл аттестата]:[Балл первоочередной]])</f>
        <v>4.0599999999999996</v>
      </c>
      <c r="F31" s="100">
        <v>4.0599999999999996</v>
      </c>
      <c r="G31" s="97" t="s">
        <v>552</v>
      </c>
      <c r="H31" s="97"/>
      <c r="I31" s="263" t="s">
        <v>375</v>
      </c>
      <c r="J31" s="97" t="s">
        <v>6</v>
      </c>
      <c r="K31" s="97" t="s">
        <v>62</v>
      </c>
      <c r="L31" s="97"/>
      <c r="M31" s="97" t="s">
        <v>52</v>
      </c>
      <c r="N31" s="97" t="s">
        <v>52</v>
      </c>
      <c r="O31" s="97" t="s">
        <v>53</v>
      </c>
    </row>
    <row r="32" spans="1:17" s="239" customFormat="1" ht="75" x14ac:dyDescent="0.25">
      <c r="A32" s="143">
        <f t="shared" si="1"/>
        <v>30</v>
      </c>
      <c r="B32" s="110" t="s">
        <v>308</v>
      </c>
      <c r="C32" s="110" t="s">
        <v>207</v>
      </c>
      <c r="D32" s="109" t="s">
        <v>126</v>
      </c>
      <c r="E32" s="100">
        <f>SUM(Таблица9131415[[#This Row],[Средний балл аттестата]:[Балл первоочередной]])</f>
        <v>4.0599999999999996</v>
      </c>
      <c r="F32" s="112">
        <v>4.0599999999999996</v>
      </c>
      <c r="G32" s="109" t="s">
        <v>552</v>
      </c>
      <c r="H32" s="109"/>
      <c r="I32" s="263" t="s">
        <v>375</v>
      </c>
      <c r="J32" s="109" t="s">
        <v>62</v>
      </c>
      <c r="K32" s="109" t="s">
        <v>6</v>
      </c>
      <c r="L32" s="109"/>
      <c r="M32" s="109" t="s">
        <v>52</v>
      </c>
      <c r="N32" s="109" t="s">
        <v>52</v>
      </c>
      <c r="O32" s="109" t="s">
        <v>52</v>
      </c>
    </row>
    <row r="33" spans="1:17" s="276" customFormat="1" ht="37.5" x14ac:dyDescent="0.25">
      <c r="A33" s="143">
        <f t="shared" si="1"/>
        <v>31</v>
      </c>
      <c r="B33" s="110" t="s">
        <v>478</v>
      </c>
      <c r="C33" s="110" t="s">
        <v>207</v>
      </c>
      <c r="D33" s="109" t="s">
        <v>126</v>
      </c>
      <c r="E33" s="100">
        <f>SUM(Таблица9131415[[#This Row],[Средний балл аттестата]:[Балл первоочередной]])</f>
        <v>4.05</v>
      </c>
      <c r="F33" s="112">
        <v>4.05</v>
      </c>
      <c r="G33" s="109" t="s">
        <v>552</v>
      </c>
      <c r="H33" s="109"/>
      <c r="I33" s="263" t="s">
        <v>375</v>
      </c>
      <c r="J33" s="109" t="s">
        <v>6</v>
      </c>
      <c r="K33" s="109"/>
      <c r="L33" s="109"/>
      <c r="M33" s="109" t="s">
        <v>52</v>
      </c>
      <c r="N33" s="109" t="s">
        <v>52</v>
      </c>
      <c r="O33" s="109" t="s">
        <v>53</v>
      </c>
    </row>
    <row r="34" spans="1:17" s="276" customFormat="1" ht="37.5" x14ac:dyDescent="0.25">
      <c r="A34" s="108">
        <f t="shared" si="1"/>
        <v>32</v>
      </c>
      <c r="B34" s="90" t="s">
        <v>670</v>
      </c>
      <c r="C34" s="90" t="s">
        <v>209</v>
      </c>
      <c r="D34" s="87" t="s">
        <v>126</v>
      </c>
      <c r="E34" s="298">
        <f>SUM(Таблица9131415[[#This Row],[Средний балл аттестата]:[Балл первоочередной]])</f>
        <v>4.05</v>
      </c>
      <c r="F34" s="298">
        <v>4.05</v>
      </c>
      <c r="G34" s="87" t="s">
        <v>552</v>
      </c>
      <c r="H34" s="299"/>
      <c r="I34" s="263" t="s">
        <v>375</v>
      </c>
      <c r="J34" s="87" t="s">
        <v>6</v>
      </c>
      <c r="K34" s="299"/>
      <c r="L34" s="299"/>
      <c r="M34" s="87" t="s">
        <v>52</v>
      </c>
      <c r="N34" s="87" t="s">
        <v>193</v>
      </c>
      <c r="O34" s="87" t="s">
        <v>52</v>
      </c>
      <c r="P34" s="274"/>
      <c r="Q34" s="275"/>
    </row>
    <row r="35" spans="1:17" s="276" customFormat="1" ht="112.5" x14ac:dyDescent="0.25">
      <c r="A35" s="98">
        <f t="shared" si="1"/>
        <v>33</v>
      </c>
      <c r="B35" s="110" t="s">
        <v>88</v>
      </c>
      <c r="C35" s="110" t="s">
        <v>207</v>
      </c>
      <c r="D35" s="109" t="s">
        <v>126</v>
      </c>
      <c r="E35" s="100">
        <f>SUM(Таблица9131415[[#This Row],[Средний балл аттестата]:[Балл первоочередной]])</f>
        <v>4.05</v>
      </c>
      <c r="F35" s="112">
        <v>4.05</v>
      </c>
      <c r="G35" s="112" t="s">
        <v>552</v>
      </c>
      <c r="H35" s="112"/>
      <c r="I35" s="263" t="s">
        <v>375</v>
      </c>
      <c r="J35" s="109" t="s">
        <v>6</v>
      </c>
      <c r="K35" s="109" t="s">
        <v>62</v>
      </c>
      <c r="L35" s="109" t="s">
        <v>89</v>
      </c>
      <c r="M35" s="109" t="s">
        <v>52</v>
      </c>
      <c r="N35" s="109" t="s">
        <v>52</v>
      </c>
      <c r="O35" s="109" t="s">
        <v>52</v>
      </c>
    </row>
    <row r="36" spans="1:17" s="276" customFormat="1" ht="75" x14ac:dyDescent="0.3">
      <c r="A36" s="98">
        <f t="shared" si="1"/>
        <v>34</v>
      </c>
      <c r="B36" s="109" t="s">
        <v>302</v>
      </c>
      <c r="C36" s="109" t="s">
        <v>207</v>
      </c>
      <c r="D36" s="115" t="s">
        <v>126</v>
      </c>
      <c r="E36" s="100">
        <f>SUM(Таблица9131415[[#This Row],[Средний балл аттестата]:[Балл первоочередной]])</f>
        <v>4</v>
      </c>
      <c r="F36" s="123">
        <v>4</v>
      </c>
      <c r="G36" s="123" t="s">
        <v>552</v>
      </c>
      <c r="H36" s="124"/>
      <c r="I36" s="263" t="s">
        <v>375</v>
      </c>
      <c r="J36" s="109" t="s">
        <v>62</v>
      </c>
      <c r="K36" s="109" t="s">
        <v>6</v>
      </c>
      <c r="L36" s="121"/>
      <c r="M36" s="121" t="s">
        <v>52</v>
      </c>
      <c r="N36" s="109" t="s">
        <v>52</v>
      </c>
      <c r="O36" s="115" t="s">
        <v>52</v>
      </c>
    </row>
    <row r="37" spans="1:17" s="276" customFormat="1" ht="37.5" x14ac:dyDescent="0.25">
      <c r="A37" s="98">
        <f t="shared" si="1"/>
        <v>35</v>
      </c>
      <c r="B37" s="110" t="s">
        <v>73</v>
      </c>
      <c r="C37" s="110" t="s">
        <v>207</v>
      </c>
      <c r="D37" s="109" t="s">
        <v>126</v>
      </c>
      <c r="E37" s="100">
        <f>SUM(Таблица9131415[[#This Row],[Средний балл аттестата]:[Балл первоочередной]])</f>
        <v>4</v>
      </c>
      <c r="F37" s="112">
        <v>4</v>
      </c>
      <c r="G37" s="109" t="s">
        <v>552</v>
      </c>
      <c r="H37" s="109"/>
      <c r="I37" s="263" t="s">
        <v>377</v>
      </c>
      <c r="J37" s="109" t="s">
        <v>6</v>
      </c>
      <c r="K37" s="109"/>
      <c r="L37" s="109"/>
      <c r="M37" s="109" t="s">
        <v>52</v>
      </c>
      <c r="N37" s="109" t="s">
        <v>52</v>
      </c>
      <c r="O37" s="109" t="s">
        <v>52</v>
      </c>
    </row>
    <row r="38" spans="1:17" s="276" customFormat="1" ht="37.5" x14ac:dyDescent="0.25">
      <c r="A38" s="98">
        <f t="shared" si="1"/>
        <v>36</v>
      </c>
      <c r="B38" s="110" t="s">
        <v>244</v>
      </c>
      <c r="C38" s="110" t="s">
        <v>207</v>
      </c>
      <c r="D38" s="109" t="s">
        <v>126</v>
      </c>
      <c r="E38" s="100">
        <f>SUM(Таблица9131415[[#This Row],[Средний балл аттестата]:[Балл первоочередной]])</f>
        <v>4</v>
      </c>
      <c r="F38" s="112">
        <v>4</v>
      </c>
      <c r="G38" s="109" t="s">
        <v>552</v>
      </c>
      <c r="H38" s="109"/>
      <c r="I38" s="263" t="s">
        <v>375</v>
      </c>
      <c r="J38" s="109" t="s">
        <v>6</v>
      </c>
      <c r="K38" s="109" t="s">
        <v>62</v>
      </c>
      <c r="L38" s="109"/>
      <c r="M38" s="109" t="s">
        <v>52</v>
      </c>
      <c r="N38" s="109" t="s">
        <v>52</v>
      </c>
      <c r="O38" s="109" t="s">
        <v>52</v>
      </c>
    </row>
    <row r="39" spans="1:17" s="276" customFormat="1" ht="37.5" x14ac:dyDescent="0.25">
      <c r="A39" s="98">
        <f t="shared" si="1"/>
        <v>37</v>
      </c>
      <c r="B39" s="110" t="s">
        <v>249</v>
      </c>
      <c r="C39" s="110" t="s">
        <v>208</v>
      </c>
      <c r="D39" s="109" t="s">
        <v>126</v>
      </c>
      <c r="E39" s="100">
        <f>SUM(Таблица9131415[[#This Row],[Средний балл аттестата]:[Балл первоочередной]])</f>
        <v>4</v>
      </c>
      <c r="F39" s="112">
        <v>4</v>
      </c>
      <c r="G39" s="109" t="s">
        <v>552</v>
      </c>
      <c r="H39" s="109"/>
      <c r="I39" s="263" t="s">
        <v>375</v>
      </c>
      <c r="J39" s="109" t="s">
        <v>6</v>
      </c>
      <c r="K39" s="109"/>
      <c r="L39" s="109"/>
      <c r="M39" s="109" t="s">
        <v>52</v>
      </c>
      <c r="N39" s="109" t="s">
        <v>52</v>
      </c>
      <c r="O39" s="109" t="s">
        <v>52</v>
      </c>
    </row>
    <row r="40" spans="1:17" s="8" customFormat="1" ht="75" x14ac:dyDescent="0.25">
      <c r="A40" s="98">
        <f t="shared" si="1"/>
        <v>38</v>
      </c>
      <c r="B40" s="110" t="s">
        <v>298</v>
      </c>
      <c r="C40" s="110" t="s">
        <v>207</v>
      </c>
      <c r="D40" s="109" t="s">
        <v>126</v>
      </c>
      <c r="E40" s="100">
        <f>SUM(Таблица9131415[[#This Row],[Средний балл аттестата]:[Балл первоочередной]])</f>
        <v>4</v>
      </c>
      <c r="F40" s="112">
        <v>4</v>
      </c>
      <c r="G40" s="109" t="s">
        <v>552</v>
      </c>
      <c r="H40" s="109"/>
      <c r="I40" s="263" t="s">
        <v>375</v>
      </c>
      <c r="J40" s="109" t="s">
        <v>62</v>
      </c>
      <c r="K40" s="109" t="s">
        <v>6</v>
      </c>
      <c r="L40" s="109"/>
      <c r="M40" s="109" t="s">
        <v>52</v>
      </c>
      <c r="N40" s="109" t="s">
        <v>52</v>
      </c>
      <c r="O40" s="109" t="s">
        <v>53</v>
      </c>
    </row>
    <row r="41" spans="1:17" s="276" customFormat="1" ht="37.5" x14ac:dyDescent="0.25">
      <c r="A41" s="114">
        <f t="shared" si="1"/>
        <v>39</v>
      </c>
      <c r="B41" s="90" t="s">
        <v>317</v>
      </c>
      <c r="C41" s="90" t="s">
        <v>207</v>
      </c>
      <c r="D41" s="89" t="s">
        <v>126</v>
      </c>
      <c r="E41" s="89">
        <f>SUM(Таблица9131415[[#This Row],[Средний балл аттестата]:[Балл первоочередной]])</f>
        <v>4</v>
      </c>
      <c r="F41" s="89">
        <v>4</v>
      </c>
      <c r="G41" s="87" t="s">
        <v>552</v>
      </c>
      <c r="H41" s="87"/>
      <c r="I41" s="263" t="s">
        <v>375</v>
      </c>
      <c r="J41" s="87" t="s">
        <v>6</v>
      </c>
      <c r="K41" s="87" t="s">
        <v>62</v>
      </c>
      <c r="L41" s="87"/>
      <c r="M41" s="87" t="s">
        <v>52</v>
      </c>
      <c r="N41" s="87" t="s">
        <v>52</v>
      </c>
      <c r="O41" s="87" t="s">
        <v>52</v>
      </c>
    </row>
    <row r="42" spans="1:17" s="238" customFormat="1" ht="37.5" x14ac:dyDescent="0.25">
      <c r="A42" s="108">
        <f t="shared" si="1"/>
        <v>40</v>
      </c>
      <c r="B42" s="90" t="s">
        <v>427</v>
      </c>
      <c r="C42" s="90" t="s">
        <v>207</v>
      </c>
      <c r="D42" s="87" t="s">
        <v>126</v>
      </c>
      <c r="E42" s="89">
        <f>SUM(Таблица9131415[[#This Row],[Средний балл аттестата]:[Балл первоочередной]])</f>
        <v>4</v>
      </c>
      <c r="F42" s="89">
        <v>4</v>
      </c>
      <c r="G42" s="87" t="s">
        <v>552</v>
      </c>
      <c r="H42" s="87"/>
      <c r="I42" s="263" t="s">
        <v>375</v>
      </c>
      <c r="J42" s="87" t="s">
        <v>6</v>
      </c>
      <c r="K42" s="87" t="s">
        <v>62</v>
      </c>
      <c r="L42" s="87"/>
      <c r="M42" s="87" t="s">
        <v>52</v>
      </c>
      <c r="N42" s="87" t="s">
        <v>52</v>
      </c>
      <c r="O42" s="113" t="s">
        <v>52</v>
      </c>
    </row>
    <row r="43" spans="1:17" s="214" customFormat="1" ht="37.5" x14ac:dyDescent="0.25">
      <c r="A43" s="98">
        <f t="shared" si="1"/>
        <v>41</v>
      </c>
      <c r="B43" s="110" t="s">
        <v>470</v>
      </c>
      <c r="C43" s="110" t="s">
        <v>207</v>
      </c>
      <c r="D43" s="109" t="s">
        <v>126</v>
      </c>
      <c r="E43" s="100">
        <f>SUM(Таблица9131415[[#This Row],[Средний балл аттестата]:[Балл первоочередной]])</f>
        <v>4</v>
      </c>
      <c r="F43" s="112">
        <v>4</v>
      </c>
      <c r="G43" s="109" t="s">
        <v>552</v>
      </c>
      <c r="H43" s="109"/>
      <c r="I43" s="263" t="s">
        <v>375</v>
      </c>
      <c r="J43" s="109" t="s">
        <v>6</v>
      </c>
      <c r="K43" s="109" t="s">
        <v>62</v>
      </c>
      <c r="L43" s="109"/>
      <c r="M43" s="109" t="s">
        <v>52</v>
      </c>
      <c r="N43" s="109" t="s">
        <v>52</v>
      </c>
      <c r="O43" s="109" t="s">
        <v>52</v>
      </c>
    </row>
    <row r="44" spans="1:17" s="238" customFormat="1" ht="37.5" x14ac:dyDescent="0.25">
      <c r="A44" s="98">
        <f t="shared" si="1"/>
        <v>42</v>
      </c>
      <c r="B44" s="110" t="s">
        <v>477</v>
      </c>
      <c r="C44" s="110" t="s">
        <v>209</v>
      </c>
      <c r="D44" s="109" t="s">
        <v>126</v>
      </c>
      <c r="E44" s="100">
        <f>SUM(Таблица9131415[[#This Row],[Средний балл аттестата]:[Балл первоочередной]])</f>
        <v>4</v>
      </c>
      <c r="F44" s="112">
        <v>4</v>
      </c>
      <c r="G44" s="109" t="s">
        <v>552</v>
      </c>
      <c r="H44" s="109"/>
      <c r="I44" s="263" t="s">
        <v>375</v>
      </c>
      <c r="J44" s="109" t="s">
        <v>6</v>
      </c>
      <c r="K44" s="109" t="s">
        <v>62</v>
      </c>
      <c r="L44" s="109"/>
      <c r="M44" s="109" t="s">
        <v>52</v>
      </c>
      <c r="N44" s="109" t="s">
        <v>52</v>
      </c>
      <c r="O44" s="109" t="s">
        <v>53</v>
      </c>
    </row>
    <row r="45" spans="1:17" s="8" customFormat="1" ht="37.5" x14ac:dyDescent="0.25">
      <c r="A45" s="108">
        <f t="shared" si="1"/>
        <v>43</v>
      </c>
      <c r="B45" s="90" t="s">
        <v>577</v>
      </c>
      <c r="C45" s="90" t="s">
        <v>207</v>
      </c>
      <c r="D45" s="87" t="s">
        <v>126</v>
      </c>
      <c r="E45" s="89">
        <f>SUM(Таблица9131415[[#This Row],[Средний балл аттестата]:[Балл первоочередной]])</f>
        <v>4</v>
      </c>
      <c r="F45" s="89">
        <v>4</v>
      </c>
      <c r="G45" s="87" t="s">
        <v>552</v>
      </c>
      <c r="H45" s="87"/>
      <c r="I45" s="263" t="s">
        <v>375</v>
      </c>
      <c r="J45" s="87" t="s">
        <v>6</v>
      </c>
      <c r="K45" s="87"/>
      <c r="L45" s="87"/>
      <c r="M45" s="87" t="s">
        <v>52</v>
      </c>
      <c r="N45" s="87" t="s">
        <v>52</v>
      </c>
      <c r="O45" s="113" t="s">
        <v>52</v>
      </c>
    </row>
    <row r="46" spans="1:17" s="8" customFormat="1" ht="75" x14ac:dyDescent="0.25">
      <c r="A46" s="98">
        <f t="shared" si="1"/>
        <v>44</v>
      </c>
      <c r="B46" s="98" t="s">
        <v>383</v>
      </c>
      <c r="C46" s="98" t="s">
        <v>208</v>
      </c>
      <c r="D46" s="100" t="s">
        <v>126</v>
      </c>
      <c r="E46" s="100">
        <f>SUM(Таблица9131415[[#This Row],[Средний балл аттестата]:[Балл первоочередной]])</f>
        <v>4</v>
      </c>
      <c r="F46" s="100">
        <v>4</v>
      </c>
      <c r="G46" s="97" t="s">
        <v>552</v>
      </c>
      <c r="H46" s="97"/>
      <c r="I46" s="263" t="s">
        <v>375</v>
      </c>
      <c r="J46" s="97" t="s">
        <v>5</v>
      </c>
      <c r="K46" s="97" t="s">
        <v>6</v>
      </c>
      <c r="L46" s="97"/>
      <c r="M46" s="97" t="s">
        <v>52</v>
      </c>
      <c r="N46" s="97" t="s">
        <v>52</v>
      </c>
      <c r="O46" s="97" t="s">
        <v>52</v>
      </c>
    </row>
    <row r="47" spans="1:17" s="238" customFormat="1" ht="75" x14ac:dyDescent="0.25">
      <c r="A47" s="108">
        <f t="shared" si="1"/>
        <v>45</v>
      </c>
      <c r="B47" s="110" t="s">
        <v>530</v>
      </c>
      <c r="C47" s="110" t="s">
        <v>208</v>
      </c>
      <c r="D47" s="109" t="s">
        <v>126</v>
      </c>
      <c r="E47" s="100">
        <f>SUM(Таблица9131415[[#This Row],[Средний балл аттестата]:[Балл первоочередной]])</f>
        <v>4</v>
      </c>
      <c r="F47" s="112">
        <v>4</v>
      </c>
      <c r="G47" s="109" t="s">
        <v>552</v>
      </c>
      <c r="H47" s="109"/>
      <c r="I47" s="263" t="s">
        <v>375</v>
      </c>
      <c r="J47" s="87" t="s">
        <v>62</v>
      </c>
      <c r="K47" s="109" t="s">
        <v>6</v>
      </c>
      <c r="L47" s="109"/>
      <c r="M47" s="109" t="s">
        <v>52</v>
      </c>
      <c r="N47" s="109" t="s">
        <v>52</v>
      </c>
      <c r="O47" s="109" t="s">
        <v>52</v>
      </c>
    </row>
    <row r="48" spans="1:17" s="8" customFormat="1" ht="37.5" x14ac:dyDescent="0.25">
      <c r="A48" s="108">
        <f t="shared" si="1"/>
        <v>46</v>
      </c>
      <c r="B48" s="90" t="s">
        <v>323</v>
      </c>
      <c r="C48" s="90" t="s">
        <v>207</v>
      </c>
      <c r="D48" s="87" t="s">
        <v>126</v>
      </c>
      <c r="E48" s="89">
        <f>SUM(Таблица9131415[[#This Row],[Средний балл аттестата]:[Балл первоочередной]])</f>
        <v>4</v>
      </c>
      <c r="F48" s="89">
        <v>4</v>
      </c>
      <c r="G48" s="89" t="s">
        <v>552</v>
      </c>
      <c r="H48" s="87"/>
      <c r="I48" s="263" t="s">
        <v>375</v>
      </c>
      <c r="J48" s="87" t="s">
        <v>6</v>
      </c>
      <c r="K48" s="87"/>
      <c r="L48" s="87"/>
      <c r="M48" s="87" t="s">
        <v>52</v>
      </c>
      <c r="N48" s="87" t="s">
        <v>52</v>
      </c>
      <c r="O48" s="113" t="s">
        <v>53</v>
      </c>
    </row>
    <row r="49" spans="1:15" s="8" customFormat="1" ht="37.5" x14ac:dyDescent="0.3">
      <c r="A49" s="108">
        <v>47</v>
      </c>
      <c r="B49" s="90" t="s">
        <v>719</v>
      </c>
      <c r="C49" s="181" t="s">
        <v>208</v>
      </c>
      <c r="D49" s="87" t="s">
        <v>126</v>
      </c>
      <c r="E49" s="89">
        <f>SUM(Таблица9131415[[#This Row],[Средний балл аттестата]:[Балл первоочередной]])</f>
        <v>4</v>
      </c>
      <c r="F49" s="89">
        <v>4</v>
      </c>
      <c r="G49" s="87" t="s">
        <v>552</v>
      </c>
      <c r="H49" s="87"/>
      <c r="I49" s="263" t="s">
        <v>375</v>
      </c>
      <c r="J49" s="87" t="s">
        <v>6</v>
      </c>
      <c r="K49" s="87"/>
      <c r="L49" s="87"/>
      <c r="M49" s="87" t="s">
        <v>52</v>
      </c>
      <c r="N49" s="87" t="s">
        <v>52</v>
      </c>
      <c r="O49" s="113" t="s">
        <v>53</v>
      </c>
    </row>
    <row r="50" spans="1:15" s="238" customFormat="1" ht="37.5" x14ac:dyDescent="0.25">
      <c r="A50" s="108">
        <f t="shared" ref="A50:A71" si="2">ROW()-2</f>
        <v>48</v>
      </c>
      <c r="B50" s="110" t="s">
        <v>544</v>
      </c>
      <c r="C50" s="110" t="s">
        <v>209</v>
      </c>
      <c r="D50" s="109" t="s">
        <v>126</v>
      </c>
      <c r="E50" s="100">
        <f>SUM(Таблица9131415[[#This Row],[Средний балл аттестата]:[Балл первоочередной]])</f>
        <v>3.96</v>
      </c>
      <c r="F50" s="112">
        <v>3.96</v>
      </c>
      <c r="G50" s="109" t="s">
        <v>552</v>
      </c>
      <c r="H50" s="109"/>
      <c r="I50" s="263" t="s">
        <v>375</v>
      </c>
      <c r="J50" s="109" t="s">
        <v>6</v>
      </c>
      <c r="K50" s="109"/>
      <c r="L50" s="109"/>
      <c r="M50" s="109" t="s">
        <v>52</v>
      </c>
      <c r="N50" s="109" t="s">
        <v>52</v>
      </c>
      <c r="O50" s="109" t="s">
        <v>52</v>
      </c>
    </row>
    <row r="51" spans="1:15" s="238" customFormat="1" ht="75" x14ac:dyDescent="0.25">
      <c r="A51" s="108">
        <f t="shared" si="2"/>
        <v>49</v>
      </c>
      <c r="B51" s="100" t="s">
        <v>48</v>
      </c>
      <c r="C51" s="98" t="s">
        <v>207</v>
      </c>
      <c r="D51" s="97" t="s">
        <v>126</v>
      </c>
      <c r="E51" s="100">
        <f>SUM(Таблица9131415[[#This Row],[Средний балл аттестата]:[Балл первоочередной]])</f>
        <v>3.95</v>
      </c>
      <c r="F51" s="100">
        <v>3.95</v>
      </c>
      <c r="G51" s="100" t="s">
        <v>552</v>
      </c>
      <c r="H51" s="100"/>
      <c r="I51" s="263" t="s">
        <v>375</v>
      </c>
      <c r="J51" s="97" t="s">
        <v>49</v>
      </c>
      <c r="K51" s="97" t="s">
        <v>6</v>
      </c>
      <c r="L51" s="97" t="s">
        <v>50</v>
      </c>
      <c r="M51" s="97" t="s">
        <v>52</v>
      </c>
      <c r="N51" s="97" t="s">
        <v>52</v>
      </c>
      <c r="O51" s="97" t="s">
        <v>52</v>
      </c>
    </row>
    <row r="52" spans="1:15" s="8" customFormat="1" ht="75" x14ac:dyDescent="0.25">
      <c r="A52" s="108">
        <f t="shared" si="2"/>
        <v>50</v>
      </c>
      <c r="B52" s="110" t="s">
        <v>214</v>
      </c>
      <c r="C52" s="110" t="s">
        <v>207</v>
      </c>
      <c r="D52" s="109" t="s">
        <v>126</v>
      </c>
      <c r="E52" s="100">
        <f>SUM(Таблица9131415[[#This Row],[Средний балл аттестата]:[Балл первоочередной]])</f>
        <v>3.94</v>
      </c>
      <c r="F52" s="112">
        <v>3.94</v>
      </c>
      <c r="G52" s="109" t="s">
        <v>552</v>
      </c>
      <c r="H52" s="109"/>
      <c r="I52" s="263" t="s">
        <v>375</v>
      </c>
      <c r="J52" s="109" t="s">
        <v>62</v>
      </c>
      <c r="K52" s="109" t="s">
        <v>6</v>
      </c>
      <c r="L52" s="109"/>
      <c r="M52" s="109" t="s">
        <v>52</v>
      </c>
      <c r="N52" s="109" t="s">
        <v>52</v>
      </c>
      <c r="O52" s="109" t="s">
        <v>52</v>
      </c>
    </row>
    <row r="53" spans="1:15" s="214" customFormat="1" ht="37.5" x14ac:dyDescent="0.25">
      <c r="A53" s="108">
        <f t="shared" si="2"/>
        <v>51</v>
      </c>
      <c r="B53" s="110" t="s">
        <v>395</v>
      </c>
      <c r="C53" s="110" t="s">
        <v>208</v>
      </c>
      <c r="D53" s="109" t="s">
        <v>126</v>
      </c>
      <c r="E53" s="100">
        <f>SUM(Таблица9131415[[#This Row],[Средний балл аттестата]:[Балл первоочередной]])</f>
        <v>3.94</v>
      </c>
      <c r="F53" s="112">
        <v>3.94</v>
      </c>
      <c r="G53" s="109" t="s">
        <v>552</v>
      </c>
      <c r="H53" s="109"/>
      <c r="I53" s="249" t="s">
        <v>375</v>
      </c>
      <c r="J53" s="109" t="s">
        <v>6</v>
      </c>
      <c r="K53" s="109" t="s">
        <v>62</v>
      </c>
      <c r="L53" s="109"/>
      <c r="M53" s="109" t="s">
        <v>52</v>
      </c>
      <c r="N53" s="113" t="s">
        <v>52</v>
      </c>
      <c r="O53" s="109" t="s">
        <v>52</v>
      </c>
    </row>
    <row r="54" spans="1:15" s="239" customFormat="1" ht="37.5" x14ac:dyDescent="0.25">
      <c r="A54" s="108">
        <f t="shared" si="2"/>
        <v>52</v>
      </c>
      <c r="B54" s="110" t="s">
        <v>482</v>
      </c>
      <c r="C54" s="110" t="s">
        <v>207</v>
      </c>
      <c r="D54" s="109" t="s">
        <v>126</v>
      </c>
      <c r="E54" s="100">
        <f>SUM(Таблица9131415[[#This Row],[Средний балл аттестата]:[Балл первоочередной]])</f>
        <v>3.94</v>
      </c>
      <c r="F54" s="112">
        <v>3.94</v>
      </c>
      <c r="G54" s="109" t="s">
        <v>552</v>
      </c>
      <c r="H54" s="109"/>
      <c r="I54" s="263" t="s">
        <v>375</v>
      </c>
      <c r="J54" s="109" t="s">
        <v>6</v>
      </c>
      <c r="K54" s="109" t="s">
        <v>54</v>
      </c>
      <c r="L54" s="109" t="s">
        <v>62</v>
      </c>
      <c r="M54" s="109" t="s">
        <v>52</v>
      </c>
      <c r="N54" s="109" t="s">
        <v>193</v>
      </c>
      <c r="O54" s="109" t="s">
        <v>52</v>
      </c>
    </row>
    <row r="55" spans="1:15" s="276" customFormat="1" ht="37.5" x14ac:dyDescent="0.25">
      <c r="A55" s="108">
        <f t="shared" si="2"/>
        <v>53</v>
      </c>
      <c r="B55" s="98" t="s">
        <v>543</v>
      </c>
      <c r="C55" s="98" t="s">
        <v>207</v>
      </c>
      <c r="D55" s="97" t="s">
        <v>126</v>
      </c>
      <c r="E55" s="100">
        <f>SUM(Таблица9131415[[#This Row],[Средний балл аттестата]:[Балл первоочередной]])</f>
        <v>3.94</v>
      </c>
      <c r="F55" s="100">
        <v>3.94</v>
      </c>
      <c r="G55" s="97" t="s">
        <v>552</v>
      </c>
      <c r="H55" s="97"/>
      <c r="I55" s="263" t="s">
        <v>375</v>
      </c>
      <c r="J55" s="97" t="s">
        <v>6</v>
      </c>
      <c r="K55" s="97"/>
      <c r="L55" s="97"/>
      <c r="M55" s="97" t="s">
        <v>52</v>
      </c>
      <c r="N55" s="97" t="s">
        <v>52</v>
      </c>
      <c r="O55" s="97" t="s">
        <v>53</v>
      </c>
    </row>
    <row r="56" spans="1:15" s="238" customFormat="1" ht="75" x14ac:dyDescent="0.25">
      <c r="A56" s="98">
        <f t="shared" si="2"/>
        <v>54</v>
      </c>
      <c r="B56" s="98" t="s">
        <v>689</v>
      </c>
      <c r="C56" s="98" t="s">
        <v>207</v>
      </c>
      <c r="D56" s="97" t="s">
        <v>126</v>
      </c>
      <c r="E56" s="198">
        <f>SUM(Таблица9131415[[#This Row],[Средний балл аттестата]:[Балл первоочередной]])</f>
        <v>3.94</v>
      </c>
      <c r="F56" s="198">
        <v>3.94</v>
      </c>
      <c r="G56" s="185" t="s">
        <v>552</v>
      </c>
      <c r="H56" s="185"/>
      <c r="I56" s="263" t="s">
        <v>375</v>
      </c>
      <c r="J56" s="97" t="s">
        <v>62</v>
      </c>
      <c r="K56" s="97" t="s">
        <v>6</v>
      </c>
      <c r="L56" s="97" t="s">
        <v>111</v>
      </c>
      <c r="M56" s="97" t="s">
        <v>52</v>
      </c>
      <c r="N56" s="97" t="s">
        <v>162</v>
      </c>
      <c r="O56" s="97" t="s">
        <v>52</v>
      </c>
    </row>
    <row r="57" spans="1:15" s="276" customFormat="1" ht="37.5" x14ac:dyDescent="0.25">
      <c r="A57" s="98">
        <f t="shared" si="2"/>
        <v>55</v>
      </c>
      <c r="B57" s="110" t="s">
        <v>453</v>
      </c>
      <c r="C57" s="110" t="s">
        <v>207</v>
      </c>
      <c r="D57" s="109" t="s">
        <v>126</v>
      </c>
      <c r="E57" s="100">
        <f>SUM(Таблица9131415[[#This Row],[Средний балл аттестата]:[Балл первоочередной]])</f>
        <v>3.89</v>
      </c>
      <c r="F57" s="112">
        <v>3.89</v>
      </c>
      <c r="G57" s="109" t="s">
        <v>552</v>
      </c>
      <c r="H57" s="109"/>
      <c r="I57" s="249" t="s">
        <v>375</v>
      </c>
      <c r="J57" s="109" t="s">
        <v>6</v>
      </c>
      <c r="K57" s="109" t="s">
        <v>111</v>
      </c>
      <c r="L57" s="109" t="s">
        <v>62</v>
      </c>
      <c r="M57" s="109" t="s">
        <v>52</v>
      </c>
      <c r="N57" s="109" t="s">
        <v>52</v>
      </c>
      <c r="O57" s="109" t="s">
        <v>52</v>
      </c>
    </row>
    <row r="58" spans="1:15" s="8" customFormat="1" ht="37.5" x14ac:dyDescent="0.25">
      <c r="A58" s="98">
        <f t="shared" si="2"/>
        <v>56</v>
      </c>
      <c r="B58" s="110" t="s">
        <v>604</v>
      </c>
      <c r="C58" s="110" t="s">
        <v>207</v>
      </c>
      <c r="D58" s="112" t="s">
        <v>126</v>
      </c>
      <c r="E58" s="100">
        <f>SUM(Таблица9131415[[#This Row],[Средний балл аттестата]:[Балл первоочередной]])</f>
        <v>3.89</v>
      </c>
      <c r="F58" s="112">
        <v>3.89</v>
      </c>
      <c r="G58" s="112" t="s">
        <v>552</v>
      </c>
      <c r="H58" s="112"/>
      <c r="I58" s="249" t="s">
        <v>375</v>
      </c>
      <c r="J58" s="109" t="s">
        <v>6</v>
      </c>
      <c r="K58" s="109" t="s">
        <v>62</v>
      </c>
      <c r="L58" s="109"/>
      <c r="M58" s="109" t="s">
        <v>52</v>
      </c>
      <c r="N58" s="109" t="s">
        <v>193</v>
      </c>
      <c r="O58" s="109" t="s">
        <v>52</v>
      </c>
    </row>
    <row r="59" spans="1:15" s="8" customFormat="1" ht="37.5" x14ac:dyDescent="0.25">
      <c r="A59" s="108">
        <f t="shared" si="2"/>
        <v>57</v>
      </c>
      <c r="B59" s="87" t="s">
        <v>528</v>
      </c>
      <c r="C59" s="87" t="s">
        <v>208</v>
      </c>
      <c r="D59" s="87" t="s">
        <v>126</v>
      </c>
      <c r="E59" s="100">
        <f>SUM(Таблица9131415[[#This Row],[Средний балл аттестата]:[Балл первоочередной]])</f>
        <v>3.88</v>
      </c>
      <c r="F59" s="89">
        <v>3.88</v>
      </c>
      <c r="G59" s="89" t="s">
        <v>552</v>
      </c>
      <c r="H59" s="89"/>
      <c r="I59" s="260" t="s">
        <v>375</v>
      </c>
      <c r="J59" s="87" t="s">
        <v>6</v>
      </c>
      <c r="K59" s="87"/>
      <c r="L59" s="87"/>
      <c r="M59" s="87" t="s">
        <v>52</v>
      </c>
      <c r="N59" s="87" t="s">
        <v>52</v>
      </c>
      <c r="O59" s="113" t="s">
        <v>52</v>
      </c>
    </row>
    <row r="60" spans="1:15" s="8" customFormat="1" ht="37.5" x14ac:dyDescent="0.25">
      <c r="A60" s="108">
        <f t="shared" si="2"/>
        <v>58</v>
      </c>
      <c r="B60" s="110" t="s">
        <v>371</v>
      </c>
      <c r="C60" s="110" t="s">
        <v>207</v>
      </c>
      <c r="D60" s="109" t="s">
        <v>126</v>
      </c>
      <c r="E60" s="100">
        <f>SUM(Таблица9131415[[#This Row],[Средний балл аттестата]:[Балл первоочередной]])</f>
        <v>3.88</v>
      </c>
      <c r="F60" s="112">
        <v>3.88</v>
      </c>
      <c r="G60" s="109" t="s">
        <v>552</v>
      </c>
      <c r="H60" s="109"/>
      <c r="I60" s="263" t="s">
        <v>375</v>
      </c>
      <c r="J60" s="109" t="s">
        <v>6</v>
      </c>
      <c r="K60" s="109"/>
      <c r="L60" s="109"/>
      <c r="M60" s="109" t="s">
        <v>52</v>
      </c>
      <c r="N60" s="109" t="s">
        <v>52</v>
      </c>
      <c r="O60" s="109" t="s">
        <v>52</v>
      </c>
    </row>
    <row r="61" spans="1:15" s="238" customFormat="1" ht="75" x14ac:dyDescent="0.25">
      <c r="A61" s="108">
        <f t="shared" si="2"/>
        <v>59</v>
      </c>
      <c r="B61" s="98" t="s">
        <v>75</v>
      </c>
      <c r="C61" s="98" t="s">
        <v>207</v>
      </c>
      <c r="D61" s="97" t="s">
        <v>126</v>
      </c>
      <c r="E61" s="100">
        <f>SUM(Таблица9131415[[#This Row],[Средний балл аттестата]:[Балл первоочередной]])</f>
        <v>3.85</v>
      </c>
      <c r="F61" s="100">
        <v>3.85</v>
      </c>
      <c r="G61" s="97" t="s">
        <v>552</v>
      </c>
      <c r="H61" s="97"/>
      <c r="I61" s="263" t="s">
        <v>375</v>
      </c>
      <c r="J61" s="97" t="s">
        <v>62</v>
      </c>
      <c r="K61" s="97" t="s">
        <v>6</v>
      </c>
      <c r="L61" s="97"/>
      <c r="M61" s="97"/>
      <c r="N61" s="97" t="s">
        <v>52</v>
      </c>
      <c r="O61" s="97" t="s">
        <v>52</v>
      </c>
    </row>
    <row r="62" spans="1:15" s="8" customFormat="1" ht="75" x14ac:dyDescent="0.25">
      <c r="A62" s="98">
        <f t="shared" si="2"/>
        <v>60</v>
      </c>
      <c r="B62" s="98" t="s">
        <v>540</v>
      </c>
      <c r="C62" s="98" t="s">
        <v>207</v>
      </c>
      <c r="D62" s="97" t="s">
        <v>126</v>
      </c>
      <c r="E62" s="100">
        <f>SUM(Таблица9131415[[#This Row],[Средний балл аттестата]:[Балл первоочередной]])</f>
        <v>3.85</v>
      </c>
      <c r="F62" s="100">
        <v>3.85</v>
      </c>
      <c r="G62" s="100" t="s">
        <v>552</v>
      </c>
      <c r="H62" s="100"/>
      <c r="I62" s="263" t="s">
        <v>375</v>
      </c>
      <c r="J62" s="97" t="s">
        <v>391</v>
      </c>
      <c r="K62" s="97" t="s">
        <v>6</v>
      </c>
      <c r="L62" s="97"/>
      <c r="M62" s="97" t="s">
        <v>52</v>
      </c>
      <c r="N62" s="97" t="s">
        <v>52</v>
      </c>
      <c r="O62" s="97" t="s">
        <v>52</v>
      </c>
    </row>
    <row r="63" spans="1:15" s="171" customFormat="1" ht="75" x14ac:dyDescent="0.25">
      <c r="A63" s="98">
        <f t="shared" si="2"/>
        <v>61</v>
      </c>
      <c r="B63" s="98" t="s">
        <v>644</v>
      </c>
      <c r="C63" s="98" t="s">
        <v>208</v>
      </c>
      <c r="D63" s="97" t="s">
        <v>126</v>
      </c>
      <c r="E63" s="100">
        <f>SUM(Таблица9131415[[#This Row],[Средний балл аттестата]:[Балл первоочередной]])</f>
        <v>3.85</v>
      </c>
      <c r="F63" s="100">
        <v>3.85</v>
      </c>
      <c r="G63" s="97" t="s">
        <v>552</v>
      </c>
      <c r="H63" s="97"/>
      <c r="I63" s="263" t="s">
        <v>375</v>
      </c>
      <c r="J63" s="97" t="s">
        <v>62</v>
      </c>
      <c r="K63" s="97" t="s">
        <v>6</v>
      </c>
      <c r="L63" s="97" t="s">
        <v>703</v>
      </c>
      <c r="M63" s="97" t="s">
        <v>52</v>
      </c>
      <c r="N63" s="97"/>
      <c r="O63" s="97" t="s">
        <v>52</v>
      </c>
    </row>
    <row r="64" spans="1:15" s="8" customFormat="1" ht="37.5" x14ac:dyDescent="0.25">
      <c r="A64" s="98">
        <f t="shared" si="2"/>
        <v>62</v>
      </c>
      <c r="B64" s="98" t="s">
        <v>202</v>
      </c>
      <c r="C64" s="98" t="s">
        <v>207</v>
      </c>
      <c r="D64" s="97" t="s">
        <v>126</v>
      </c>
      <c r="E64" s="100">
        <f>SUM(Таблица9131415[[#This Row],[Средний балл аттестата]:[Балл первоочередной]])</f>
        <v>3.84</v>
      </c>
      <c r="F64" s="100">
        <v>3.84</v>
      </c>
      <c r="G64" s="97" t="s">
        <v>552</v>
      </c>
      <c r="H64" s="97"/>
      <c r="I64" s="263" t="s">
        <v>375</v>
      </c>
      <c r="J64" s="97" t="s">
        <v>6</v>
      </c>
      <c r="K64" s="97"/>
      <c r="L64" s="97"/>
      <c r="M64" s="97" t="s">
        <v>52</v>
      </c>
      <c r="N64" s="97" t="s">
        <v>52</v>
      </c>
      <c r="O64" s="97" t="s">
        <v>52</v>
      </c>
    </row>
    <row r="65" spans="1:15" s="238" customFormat="1" ht="37.5" x14ac:dyDescent="0.25">
      <c r="A65" s="108">
        <f t="shared" si="2"/>
        <v>63</v>
      </c>
      <c r="B65" s="90" t="s">
        <v>266</v>
      </c>
      <c r="C65" s="90" t="s">
        <v>208</v>
      </c>
      <c r="D65" s="87" t="s">
        <v>126</v>
      </c>
      <c r="E65" s="100">
        <f>SUM(Таблица9131415[[#This Row],[Средний балл аттестата]:[Балл первоочередной]])</f>
        <v>3.83</v>
      </c>
      <c r="F65" s="89">
        <v>3.83</v>
      </c>
      <c r="G65" s="87" t="s">
        <v>552</v>
      </c>
      <c r="H65" s="87"/>
      <c r="I65" s="260" t="s">
        <v>375</v>
      </c>
      <c r="J65" s="87" t="s">
        <v>6</v>
      </c>
      <c r="K65" s="87" t="s">
        <v>62</v>
      </c>
      <c r="L65" s="87"/>
      <c r="M65" s="87" t="s">
        <v>52</v>
      </c>
      <c r="N65" s="87" t="s">
        <v>52</v>
      </c>
      <c r="O65" s="87" t="s">
        <v>53</v>
      </c>
    </row>
    <row r="66" spans="1:15" s="276" customFormat="1" ht="37.5" x14ac:dyDescent="0.25">
      <c r="A66" s="108">
        <f t="shared" si="2"/>
        <v>64</v>
      </c>
      <c r="B66" s="110" t="s">
        <v>658</v>
      </c>
      <c r="C66" s="110" t="s">
        <v>207</v>
      </c>
      <c r="D66" s="109" t="s">
        <v>126</v>
      </c>
      <c r="E66" s="100">
        <f>SUM(Таблица9131415[[#This Row],[Средний балл аттестата]:[Балл первоочередной]])</f>
        <v>3.81</v>
      </c>
      <c r="F66" s="112">
        <v>3.81</v>
      </c>
      <c r="G66" s="109" t="s">
        <v>552</v>
      </c>
      <c r="H66" s="109"/>
      <c r="I66" s="249" t="s">
        <v>375</v>
      </c>
      <c r="J66" s="109" t="s">
        <v>6</v>
      </c>
      <c r="K66" s="109"/>
      <c r="L66" s="109"/>
      <c r="M66" s="109" t="s">
        <v>52</v>
      </c>
      <c r="N66" s="109" t="s">
        <v>52</v>
      </c>
      <c r="O66" s="109" t="s">
        <v>52</v>
      </c>
    </row>
    <row r="67" spans="1:15" s="8" customFormat="1" ht="75" x14ac:dyDescent="0.25">
      <c r="A67" s="108">
        <f t="shared" si="2"/>
        <v>65</v>
      </c>
      <c r="B67" s="200" t="s">
        <v>708</v>
      </c>
      <c r="C67" s="200" t="s">
        <v>209</v>
      </c>
      <c r="D67" s="185" t="s">
        <v>126</v>
      </c>
      <c r="E67" s="198">
        <f>SUM(Таблица9131415[[#This Row],[Средний балл аттестата]:[Балл первоочередной]])</f>
        <v>3.78</v>
      </c>
      <c r="F67" s="198">
        <v>3.78</v>
      </c>
      <c r="G67" s="185" t="s">
        <v>552</v>
      </c>
      <c r="H67" s="185"/>
      <c r="I67" s="263" t="s">
        <v>375</v>
      </c>
      <c r="J67" s="185" t="s">
        <v>62</v>
      </c>
      <c r="K67" s="185" t="s">
        <v>6</v>
      </c>
      <c r="L67" s="185"/>
      <c r="M67" s="185" t="s">
        <v>52</v>
      </c>
      <c r="N67" s="185" t="s">
        <v>52</v>
      </c>
      <c r="O67" s="185" t="s">
        <v>53</v>
      </c>
    </row>
    <row r="68" spans="1:15" s="8" customFormat="1" ht="37.5" x14ac:dyDescent="0.25">
      <c r="A68" s="108">
        <f t="shared" si="2"/>
        <v>66</v>
      </c>
      <c r="B68" s="110" t="s">
        <v>74</v>
      </c>
      <c r="C68" s="110" t="s">
        <v>207</v>
      </c>
      <c r="D68" s="109" t="s">
        <v>126</v>
      </c>
      <c r="E68" s="100">
        <f>SUM(Таблица9131415[[#This Row],[Средний балл аттестата]:[Балл первоочередной]])</f>
        <v>3.76</v>
      </c>
      <c r="F68" s="112">
        <v>3.76</v>
      </c>
      <c r="G68" s="109" t="s">
        <v>552</v>
      </c>
      <c r="H68" s="109"/>
      <c r="I68" s="249" t="s">
        <v>375</v>
      </c>
      <c r="J68" s="109" t="s">
        <v>6</v>
      </c>
      <c r="K68" s="109"/>
      <c r="L68" s="109"/>
      <c r="M68" s="109" t="s">
        <v>52</v>
      </c>
      <c r="N68" s="109" t="s">
        <v>52</v>
      </c>
      <c r="O68" s="109" t="s">
        <v>52</v>
      </c>
    </row>
    <row r="69" spans="1:15" s="85" customFormat="1" ht="75" x14ac:dyDescent="0.25">
      <c r="A69" s="108">
        <f t="shared" si="2"/>
        <v>67</v>
      </c>
      <c r="B69" s="98" t="s">
        <v>429</v>
      </c>
      <c r="C69" s="98" t="s">
        <v>207</v>
      </c>
      <c r="D69" s="100" t="s">
        <v>126</v>
      </c>
      <c r="E69" s="100">
        <f>SUM(Таблица9131415[[#This Row],[Средний балл аттестата]:[Балл первоочередной]])</f>
        <v>3.76</v>
      </c>
      <c r="F69" s="100">
        <v>3.76</v>
      </c>
      <c r="G69" s="100" t="s">
        <v>552</v>
      </c>
      <c r="H69" s="100"/>
      <c r="I69" s="263" t="s">
        <v>375</v>
      </c>
      <c r="J69" s="97" t="s">
        <v>15</v>
      </c>
      <c r="K69" s="97" t="s">
        <v>6</v>
      </c>
      <c r="L69" s="97"/>
      <c r="M69" s="97" t="s">
        <v>52</v>
      </c>
      <c r="N69" s="97" t="s">
        <v>52</v>
      </c>
      <c r="O69" s="97" t="s">
        <v>52</v>
      </c>
    </row>
    <row r="70" spans="1:15" s="85" customFormat="1" ht="75" x14ac:dyDescent="0.25">
      <c r="A70" s="108">
        <f t="shared" si="2"/>
        <v>68</v>
      </c>
      <c r="B70" s="109" t="s">
        <v>651</v>
      </c>
      <c r="C70" s="109" t="s">
        <v>208</v>
      </c>
      <c r="D70" s="109" t="s">
        <v>126</v>
      </c>
      <c r="E70" s="100">
        <f>SUM(Таблица9131415[[#This Row],[Средний балл аттестата]:[Балл первоочередной]])</f>
        <v>3.76</v>
      </c>
      <c r="F70" s="112">
        <v>3.76</v>
      </c>
      <c r="G70" s="109" t="s">
        <v>552</v>
      </c>
      <c r="H70" s="109"/>
      <c r="I70" s="249" t="s">
        <v>375</v>
      </c>
      <c r="J70" s="109" t="s">
        <v>15</v>
      </c>
      <c r="K70" s="109" t="s">
        <v>6</v>
      </c>
      <c r="L70" s="109"/>
      <c r="M70" s="109" t="s">
        <v>52</v>
      </c>
      <c r="N70" s="109" t="s">
        <v>52</v>
      </c>
      <c r="O70" s="109" t="s">
        <v>52</v>
      </c>
    </row>
    <row r="71" spans="1:15" s="8" customFormat="1" ht="37.5" x14ac:dyDescent="0.25">
      <c r="A71" s="108">
        <f t="shared" si="2"/>
        <v>69</v>
      </c>
      <c r="B71" s="110" t="s">
        <v>614</v>
      </c>
      <c r="C71" s="110" t="s">
        <v>207</v>
      </c>
      <c r="D71" s="109" t="s">
        <v>126</v>
      </c>
      <c r="E71" s="100">
        <f>SUM(Таблица9131415[[#This Row],[Средний балл аттестата]:[Балл первоочередной]])</f>
        <v>3.75</v>
      </c>
      <c r="F71" s="112">
        <v>3.75</v>
      </c>
      <c r="G71" s="109" t="s">
        <v>552</v>
      </c>
      <c r="H71" s="109"/>
      <c r="I71" s="249" t="s">
        <v>375</v>
      </c>
      <c r="J71" s="109" t="s">
        <v>6</v>
      </c>
      <c r="K71" s="109" t="s">
        <v>111</v>
      </c>
      <c r="L71" s="109"/>
      <c r="M71" s="109" t="s">
        <v>52</v>
      </c>
      <c r="N71" s="109" t="s">
        <v>52</v>
      </c>
      <c r="O71" s="109" t="s">
        <v>53</v>
      </c>
    </row>
    <row r="72" spans="1:15" s="238" customFormat="1" ht="37.5" x14ac:dyDescent="0.25">
      <c r="A72" s="108">
        <f xml:space="preserve"> ROW()-2</f>
        <v>70</v>
      </c>
      <c r="B72" s="90" t="s">
        <v>402</v>
      </c>
      <c r="C72" s="90" t="s">
        <v>207</v>
      </c>
      <c r="D72" s="87" t="s">
        <v>126</v>
      </c>
      <c r="E72" s="100">
        <f>SUM(Таблица9131415[[#This Row],[Средний балл аттестата]:[Балл первоочередной]])</f>
        <v>3.75</v>
      </c>
      <c r="F72" s="89">
        <v>3.75</v>
      </c>
      <c r="G72" s="89" t="s">
        <v>552</v>
      </c>
      <c r="H72" s="89"/>
      <c r="I72" s="260" t="s">
        <v>375</v>
      </c>
      <c r="J72" s="296" t="s">
        <v>6</v>
      </c>
      <c r="K72" s="296" t="s">
        <v>703</v>
      </c>
      <c r="L72" s="296" t="s">
        <v>15</v>
      </c>
      <c r="M72" s="87" t="s">
        <v>52</v>
      </c>
      <c r="N72" s="87" t="s">
        <v>52</v>
      </c>
      <c r="O72" s="113" t="s">
        <v>52</v>
      </c>
    </row>
    <row r="73" spans="1:15" s="8" customFormat="1" ht="93.75" x14ac:dyDescent="0.25">
      <c r="A73" s="204">
        <f>ROW()-2</f>
        <v>71</v>
      </c>
      <c r="B73" s="113" t="s">
        <v>706</v>
      </c>
      <c r="C73" s="108" t="s">
        <v>208</v>
      </c>
      <c r="D73" s="113" t="s">
        <v>126</v>
      </c>
      <c r="E73" s="100">
        <f>SUM(Таблица9131415[[#This Row],[Средний балл аттестата]:[Балл первоочередной]])</f>
        <v>3.75</v>
      </c>
      <c r="F73" s="113">
        <v>3.75</v>
      </c>
      <c r="G73" s="158" t="s">
        <v>552</v>
      </c>
      <c r="H73" s="158"/>
      <c r="I73" s="280" t="s">
        <v>375</v>
      </c>
      <c r="J73" s="113" t="s">
        <v>703</v>
      </c>
      <c r="K73" s="113" t="s">
        <v>153</v>
      </c>
      <c r="L73" s="113" t="s">
        <v>6</v>
      </c>
      <c r="M73" s="113" t="s">
        <v>52</v>
      </c>
      <c r="N73" s="113" t="s">
        <v>52</v>
      </c>
      <c r="O73" s="113" t="s">
        <v>53</v>
      </c>
    </row>
    <row r="74" spans="1:15" s="238" customFormat="1" ht="106.5" customHeight="1" x14ac:dyDescent="0.25">
      <c r="A74" s="108">
        <f>ROW()-2</f>
        <v>72</v>
      </c>
      <c r="B74" s="90" t="s">
        <v>502</v>
      </c>
      <c r="C74" s="90" t="s">
        <v>207</v>
      </c>
      <c r="D74" s="87" t="s">
        <v>126</v>
      </c>
      <c r="E74" s="89">
        <f>SUM(Таблица9131415[[#This Row],[Средний балл аттестата]:[Балл первоочередной]])</f>
        <v>3.72</v>
      </c>
      <c r="F74" s="89">
        <v>3.72</v>
      </c>
      <c r="G74" s="87" t="s">
        <v>552</v>
      </c>
      <c r="H74" s="87"/>
      <c r="I74" s="260" t="s">
        <v>375</v>
      </c>
      <c r="J74" s="87" t="s">
        <v>6</v>
      </c>
      <c r="K74" s="87" t="s">
        <v>111</v>
      </c>
      <c r="L74" s="87" t="s">
        <v>396</v>
      </c>
      <c r="M74" s="87" t="s">
        <v>52</v>
      </c>
      <c r="N74" s="87" t="s">
        <v>52</v>
      </c>
      <c r="O74" s="113" t="s">
        <v>52</v>
      </c>
    </row>
    <row r="75" spans="1:15" s="214" customFormat="1" ht="81" customHeight="1" x14ac:dyDescent="0.25">
      <c r="A75" s="108">
        <f>ROW()-2</f>
        <v>73</v>
      </c>
      <c r="B75" s="98" t="s">
        <v>553</v>
      </c>
      <c r="C75" s="98" t="s">
        <v>207</v>
      </c>
      <c r="D75" s="97" t="s">
        <v>126</v>
      </c>
      <c r="E75" s="100">
        <f>SUM(Таблица9131415[[#This Row],[Средний балл аттестата]:[Балл первоочередной]])</f>
        <v>3.71</v>
      </c>
      <c r="F75" s="100">
        <v>3.71</v>
      </c>
      <c r="G75" s="100" t="s">
        <v>552</v>
      </c>
      <c r="H75" s="100"/>
      <c r="I75" s="263" t="s">
        <v>375</v>
      </c>
      <c r="J75" s="97" t="s">
        <v>292</v>
      </c>
      <c r="K75" s="97" t="s">
        <v>62</v>
      </c>
      <c r="L75" s="97"/>
      <c r="M75" s="97" t="s">
        <v>52</v>
      </c>
      <c r="N75" s="97" t="s">
        <v>52</v>
      </c>
      <c r="O75" s="97" t="s">
        <v>52</v>
      </c>
    </row>
    <row r="76" spans="1:15" s="8" customFormat="1" ht="37.5" x14ac:dyDescent="0.3">
      <c r="A76" s="108">
        <v>74</v>
      </c>
      <c r="B76" s="90" t="s">
        <v>712</v>
      </c>
      <c r="C76" s="181" t="s">
        <v>207</v>
      </c>
      <c r="D76" s="87" t="s">
        <v>126</v>
      </c>
      <c r="E76" s="89">
        <f>SUM(Таблица9131415[[#This Row],[Средний балл аттестата]:[Балл первоочередной]])</f>
        <v>3.69</v>
      </c>
      <c r="F76" s="89">
        <v>3.69</v>
      </c>
      <c r="G76" s="87" t="s">
        <v>552</v>
      </c>
      <c r="H76" s="87"/>
      <c r="I76" s="260" t="s">
        <v>375</v>
      </c>
      <c r="J76" s="87" t="s">
        <v>6</v>
      </c>
      <c r="K76" s="87" t="s">
        <v>62</v>
      </c>
      <c r="L76" s="87"/>
      <c r="M76" s="87" t="s">
        <v>52</v>
      </c>
      <c r="N76" s="87" t="s">
        <v>52</v>
      </c>
      <c r="O76" s="113" t="s">
        <v>53</v>
      </c>
    </row>
    <row r="77" spans="1:15" s="238" customFormat="1" ht="68.25" customHeight="1" x14ac:dyDescent="0.25">
      <c r="A77" s="108">
        <f t="shared" ref="A77" si="3">ROW()-2</f>
        <v>75</v>
      </c>
      <c r="B77" s="98" t="s">
        <v>556</v>
      </c>
      <c r="C77" s="98" t="s">
        <v>209</v>
      </c>
      <c r="D77" s="97" t="s">
        <v>126</v>
      </c>
      <c r="E77" s="100">
        <f>SUM(Таблица9131415[[#This Row],[Средний балл аттестата]:[Балл первоочередной]])</f>
        <v>3.6309999999999998</v>
      </c>
      <c r="F77" s="305">
        <v>3.6309999999999998</v>
      </c>
      <c r="G77" s="97" t="s">
        <v>552</v>
      </c>
      <c r="H77" s="97"/>
      <c r="I77" s="263" t="s">
        <v>375</v>
      </c>
      <c r="J77" s="97" t="s">
        <v>6</v>
      </c>
      <c r="K77" s="97"/>
      <c r="L77" s="97"/>
      <c r="M77" s="97" t="s">
        <v>52</v>
      </c>
      <c r="N77" s="97" t="s">
        <v>193</v>
      </c>
      <c r="O77" s="97" t="s">
        <v>53</v>
      </c>
    </row>
  </sheetData>
  <mergeCells count="1">
    <mergeCell ref="A1:O1"/>
  </mergeCells>
  <phoneticPr fontId="10" type="noConversion"/>
  <pageMargins left="3.937007874015748E-2" right="3.937007874015748E-2" top="0" bottom="0" header="0.31496062992125984" footer="0.31496062992125984"/>
  <pageSetup paperSize="9" scale="72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D015-E599-4145-A402-9A893CF9B3D4}">
  <sheetPr>
    <pageSetUpPr fitToPage="1"/>
  </sheetPr>
  <dimension ref="A1:R229"/>
  <sheetViews>
    <sheetView tabSelected="1" view="pageBreakPreview" zoomScale="55" zoomScaleNormal="93" zoomScaleSheetLayoutView="55" workbookViewId="0">
      <pane ySplit="1" topLeftCell="A2" activePane="bottomLeft" state="frozen"/>
      <selection pane="bottomLeft" activeCell="L7" sqref="L7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8.140625" customWidth="1"/>
    <col min="9" max="9" width="12" customWidth="1"/>
    <col min="10" max="10" width="20.140625" customWidth="1"/>
    <col min="11" max="11" width="15.7109375" customWidth="1"/>
    <col min="12" max="12" width="18.85546875" customWidth="1"/>
    <col min="13" max="13" width="12" customWidth="1"/>
    <col min="14" max="14" width="12.7109375" customWidth="1"/>
    <col min="15" max="15" width="7" customWidth="1"/>
  </cols>
  <sheetData>
    <row r="1" spans="1:15" ht="61.5" customHeight="1" x14ac:dyDescent="0.85">
      <c r="A1" s="310" t="s">
        <v>387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</row>
    <row r="2" spans="1:15" ht="78.75" x14ac:dyDescent="0.25">
      <c r="A2" s="45" t="s">
        <v>46</v>
      </c>
      <c r="B2" s="45" t="s">
        <v>10</v>
      </c>
      <c r="C2" s="45" t="s">
        <v>206</v>
      </c>
      <c r="D2" s="45" t="s">
        <v>27</v>
      </c>
      <c r="E2" s="45" t="s">
        <v>29</v>
      </c>
      <c r="F2" s="47" t="s">
        <v>2</v>
      </c>
      <c r="G2" s="45" t="s">
        <v>30</v>
      </c>
      <c r="H2" s="58" t="s">
        <v>47</v>
      </c>
      <c r="I2" s="45" t="s">
        <v>13</v>
      </c>
      <c r="J2" s="45" t="s">
        <v>1</v>
      </c>
      <c r="K2" s="45" t="s">
        <v>8</v>
      </c>
      <c r="L2" s="45" t="s">
        <v>9</v>
      </c>
      <c r="M2" s="45" t="s">
        <v>21</v>
      </c>
      <c r="N2" s="45" t="s">
        <v>39</v>
      </c>
      <c r="O2" s="45" t="s">
        <v>18</v>
      </c>
    </row>
    <row r="3" spans="1:15" s="8" customFormat="1" ht="100.5" customHeight="1" x14ac:dyDescent="0.25">
      <c r="A3" s="143">
        <v>1</v>
      </c>
      <c r="B3" s="98" t="s">
        <v>241</v>
      </c>
      <c r="C3" s="98" t="s">
        <v>207</v>
      </c>
      <c r="D3" s="97" t="s">
        <v>126</v>
      </c>
      <c r="E3" s="100"/>
      <c r="F3" s="100">
        <v>4.24</v>
      </c>
      <c r="G3" s="97"/>
      <c r="H3" s="97"/>
      <c r="I3" s="263" t="s">
        <v>375</v>
      </c>
      <c r="J3" s="97" t="s">
        <v>106</v>
      </c>
      <c r="K3" s="97" t="s">
        <v>438</v>
      </c>
      <c r="L3" s="97"/>
      <c r="M3" s="97" t="s">
        <v>52</v>
      </c>
      <c r="N3" s="97" t="s">
        <v>52</v>
      </c>
      <c r="O3" s="97" t="s">
        <v>52</v>
      </c>
    </row>
    <row r="4" spans="1:15" s="8" customFormat="1" ht="18.75" x14ac:dyDescent="0.25">
      <c r="A4" s="143">
        <f t="shared" ref="A4:A25" si="0">ROW()-2</f>
        <v>2</v>
      </c>
      <c r="B4" s="98"/>
      <c r="C4" s="98"/>
      <c r="D4" s="97"/>
      <c r="E4" s="100"/>
      <c r="F4" s="100"/>
      <c r="G4" s="97"/>
      <c r="H4" s="97"/>
      <c r="I4" s="97"/>
      <c r="J4" s="97"/>
      <c r="K4" s="97"/>
      <c r="L4" s="97"/>
      <c r="M4" s="97"/>
      <c r="N4" s="97"/>
      <c r="O4" s="97"/>
    </row>
    <row r="5" spans="1:15" s="8" customFormat="1" ht="18.75" x14ac:dyDescent="0.25">
      <c r="A5" s="143">
        <f t="shared" si="0"/>
        <v>3</v>
      </c>
      <c r="B5" s="98"/>
      <c r="C5" s="98"/>
      <c r="D5" s="97"/>
      <c r="E5" s="100"/>
      <c r="F5" s="100"/>
      <c r="G5" s="97"/>
      <c r="H5" s="97"/>
      <c r="I5" s="97"/>
      <c r="J5" s="97"/>
      <c r="K5" s="97"/>
      <c r="L5" s="97"/>
      <c r="M5" s="97"/>
      <c r="N5" s="97"/>
      <c r="O5" s="97"/>
    </row>
    <row r="6" spans="1:15" s="8" customFormat="1" ht="106.5" customHeight="1" x14ac:dyDescent="0.25">
      <c r="A6" s="143">
        <f t="shared" si="0"/>
        <v>4</v>
      </c>
      <c r="B6" s="89"/>
      <c r="C6" s="98"/>
      <c r="D6" s="87"/>
      <c r="E6" s="89"/>
      <c r="F6" s="89"/>
      <c r="G6" s="89"/>
      <c r="H6" s="89"/>
      <c r="I6" s="87"/>
      <c r="J6" s="87"/>
      <c r="K6" s="87"/>
      <c r="L6" s="87"/>
      <c r="M6" s="87"/>
      <c r="N6" s="87"/>
      <c r="O6" s="113"/>
    </row>
    <row r="7" spans="1:15" s="8" customFormat="1" ht="84.75" customHeight="1" x14ac:dyDescent="0.25">
      <c r="A7" s="143">
        <f t="shared" si="0"/>
        <v>5</v>
      </c>
      <c r="B7" s="98"/>
      <c r="C7" s="98"/>
      <c r="D7" s="97"/>
      <c r="E7" s="100"/>
      <c r="F7" s="100"/>
      <c r="G7" s="97"/>
      <c r="H7" s="97"/>
      <c r="I7" s="97"/>
      <c r="J7" s="97"/>
      <c r="K7" s="97"/>
      <c r="L7" s="97"/>
      <c r="M7" s="97"/>
      <c r="N7" s="97"/>
      <c r="O7" s="97"/>
    </row>
    <row r="8" spans="1:15" s="8" customFormat="1" ht="18.75" x14ac:dyDescent="0.25">
      <c r="A8" s="143">
        <f t="shared" si="0"/>
        <v>6</v>
      </c>
      <c r="B8" s="98"/>
      <c r="C8" s="98"/>
      <c r="D8" s="97"/>
      <c r="E8" s="100"/>
      <c r="F8" s="100"/>
      <c r="G8" s="97"/>
      <c r="H8" s="97"/>
      <c r="I8" s="97"/>
      <c r="J8" s="97"/>
      <c r="K8" s="97"/>
      <c r="L8" s="97"/>
      <c r="M8" s="97"/>
      <c r="N8" s="97"/>
      <c r="O8" s="97"/>
    </row>
    <row r="9" spans="1:15" s="8" customFormat="1" ht="18.75" x14ac:dyDescent="0.25">
      <c r="A9" s="143">
        <f t="shared" si="0"/>
        <v>7</v>
      </c>
      <c r="B9" s="98"/>
      <c r="C9" s="98"/>
      <c r="D9" s="97"/>
      <c r="E9" s="100"/>
      <c r="F9" s="100"/>
      <c r="G9" s="100"/>
      <c r="H9" s="100"/>
      <c r="I9" s="97"/>
      <c r="J9" s="97"/>
      <c r="K9" s="97"/>
      <c r="L9" s="97"/>
      <c r="M9" s="97"/>
      <c r="N9" s="97"/>
      <c r="O9" s="97"/>
    </row>
    <row r="10" spans="1:15" s="8" customFormat="1" ht="80.25" customHeight="1" x14ac:dyDescent="0.25">
      <c r="A10" s="143">
        <f t="shared" si="0"/>
        <v>8</v>
      </c>
      <c r="B10" s="97"/>
      <c r="C10" s="98"/>
      <c r="D10" s="97"/>
      <c r="E10" s="100"/>
      <c r="F10" s="100"/>
      <c r="G10" s="97"/>
      <c r="H10" s="97"/>
      <c r="I10" s="97"/>
      <c r="J10" s="97"/>
      <c r="K10" s="97"/>
      <c r="L10" s="97"/>
      <c r="M10" s="97"/>
      <c r="N10" s="97"/>
      <c r="O10" s="97"/>
    </row>
    <row r="11" spans="1:15" s="8" customFormat="1" ht="18.75" x14ac:dyDescent="0.25">
      <c r="A11" s="143">
        <f t="shared" si="0"/>
        <v>9</v>
      </c>
      <c r="B11" s="98"/>
      <c r="C11" s="98"/>
      <c r="D11" s="97"/>
      <c r="E11" s="100"/>
      <c r="F11" s="100"/>
      <c r="G11" s="97"/>
      <c r="H11" s="97"/>
      <c r="I11" s="97"/>
      <c r="J11" s="97"/>
      <c r="K11" s="97"/>
      <c r="L11" s="97"/>
      <c r="M11" s="97"/>
      <c r="N11" s="97"/>
      <c r="O11" s="97"/>
    </row>
    <row r="12" spans="1:15" s="8" customFormat="1" ht="117" customHeight="1" x14ac:dyDescent="0.25">
      <c r="A12" s="143">
        <f t="shared" si="0"/>
        <v>10</v>
      </c>
      <c r="B12" s="98"/>
      <c r="C12" s="98"/>
      <c r="D12" s="97"/>
      <c r="E12" s="100"/>
      <c r="F12" s="100"/>
      <c r="G12" s="97"/>
      <c r="H12" s="97"/>
      <c r="I12" s="97"/>
      <c r="J12" s="97"/>
      <c r="K12" s="97"/>
      <c r="L12" s="97"/>
      <c r="M12" s="97"/>
      <c r="N12" s="97"/>
      <c r="O12" s="97"/>
    </row>
    <row r="13" spans="1:15" s="8" customFormat="1" ht="77.25" customHeight="1" x14ac:dyDescent="0.25">
      <c r="A13" s="143">
        <f t="shared" si="0"/>
        <v>11</v>
      </c>
      <c r="B13" s="98"/>
      <c r="C13" s="98"/>
      <c r="D13" s="97"/>
      <c r="E13" s="100"/>
      <c r="F13" s="100"/>
      <c r="G13" s="97"/>
      <c r="H13" s="97"/>
      <c r="I13" s="97"/>
      <c r="J13" s="97"/>
      <c r="K13" s="97"/>
      <c r="L13" s="97"/>
      <c r="M13" s="97"/>
      <c r="N13" s="97"/>
      <c r="O13" s="97"/>
    </row>
    <row r="14" spans="1:15" s="8" customFormat="1" ht="18.75" x14ac:dyDescent="0.25">
      <c r="A14" s="143">
        <f t="shared" si="0"/>
        <v>12</v>
      </c>
      <c r="B14" s="98"/>
      <c r="C14" s="98"/>
      <c r="D14" s="97"/>
      <c r="E14" s="100"/>
      <c r="F14" s="100"/>
      <c r="G14" s="97"/>
      <c r="H14" s="97"/>
      <c r="I14" s="97"/>
      <c r="J14" s="97"/>
      <c r="K14" s="97"/>
      <c r="L14" s="97"/>
      <c r="M14" s="97"/>
      <c r="N14" s="97"/>
      <c r="O14" s="97"/>
    </row>
    <row r="15" spans="1:15" s="8" customFormat="1" ht="18.75" x14ac:dyDescent="0.25">
      <c r="A15" s="143">
        <f t="shared" si="0"/>
        <v>13</v>
      </c>
      <c r="B15" s="87"/>
      <c r="C15" s="87"/>
      <c r="D15" s="87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5" s="8" customFormat="1" ht="18.75" x14ac:dyDescent="0.25">
      <c r="A16" s="143">
        <f t="shared" si="0"/>
        <v>14</v>
      </c>
      <c r="B16" s="97"/>
      <c r="C16" s="87"/>
      <c r="D16" s="97"/>
      <c r="E16" s="100"/>
      <c r="F16" s="100"/>
      <c r="G16" s="97"/>
      <c r="H16" s="97"/>
      <c r="I16" s="98"/>
      <c r="J16" s="97"/>
      <c r="K16" s="97"/>
      <c r="L16" s="97"/>
      <c r="M16" s="97"/>
      <c r="N16" s="97"/>
      <c r="O16" s="97"/>
    </row>
    <row r="17" spans="1:17" s="8" customFormat="1" ht="77.25" customHeight="1" x14ac:dyDescent="0.25">
      <c r="A17" s="98">
        <f t="shared" si="0"/>
        <v>15</v>
      </c>
      <c r="B17" s="98"/>
      <c r="C17" s="87"/>
      <c r="D17" s="97"/>
      <c r="E17" s="100"/>
      <c r="F17" s="100"/>
      <c r="G17" s="97"/>
      <c r="H17" s="97"/>
      <c r="I17" s="97"/>
      <c r="J17" s="97"/>
      <c r="K17" s="97"/>
      <c r="L17" s="97"/>
      <c r="M17" s="97"/>
      <c r="N17" s="97"/>
      <c r="O17" s="97"/>
    </row>
    <row r="18" spans="1:17" s="8" customFormat="1" ht="86.25" customHeight="1" x14ac:dyDescent="0.25">
      <c r="A18" s="98">
        <f t="shared" si="0"/>
        <v>16</v>
      </c>
      <c r="B18" s="98"/>
      <c r="C18" s="87"/>
      <c r="D18" s="163"/>
      <c r="E18" s="100"/>
      <c r="F18" s="163"/>
      <c r="G18" s="162"/>
      <c r="H18" s="162"/>
      <c r="I18" s="97"/>
      <c r="J18" s="97"/>
      <c r="K18" s="97"/>
      <c r="L18" s="97"/>
      <c r="M18" s="97"/>
      <c r="N18" s="97"/>
      <c r="O18" s="97"/>
    </row>
    <row r="19" spans="1:17" s="8" customFormat="1" ht="105" customHeight="1" x14ac:dyDescent="0.25">
      <c r="A19" s="98">
        <f t="shared" si="0"/>
        <v>17</v>
      </c>
      <c r="B19" s="97"/>
      <c r="C19" s="87"/>
      <c r="D19" s="97"/>
      <c r="E19" s="100"/>
      <c r="F19" s="100"/>
      <c r="G19" s="100"/>
      <c r="H19" s="100"/>
      <c r="I19" s="97"/>
      <c r="J19" s="97"/>
      <c r="K19" s="97"/>
      <c r="L19" s="97"/>
      <c r="M19" s="97"/>
      <c r="N19" s="97"/>
      <c r="O19" s="97"/>
    </row>
    <row r="20" spans="1:17" s="8" customFormat="1" ht="18.75" x14ac:dyDescent="0.25">
      <c r="A20" s="143">
        <f t="shared" si="0"/>
        <v>18</v>
      </c>
      <c r="B20" s="98"/>
      <c r="C20" s="98"/>
      <c r="D20" s="97"/>
      <c r="E20" s="100"/>
      <c r="F20" s="100"/>
      <c r="G20" s="97"/>
      <c r="H20" s="97"/>
      <c r="I20" s="97"/>
      <c r="J20" s="97"/>
      <c r="K20" s="97"/>
      <c r="L20" s="97"/>
      <c r="M20" s="97"/>
      <c r="N20" s="97"/>
      <c r="O20" s="97"/>
    </row>
    <row r="21" spans="1:17" s="8" customFormat="1" ht="87" customHeight="1" x14ac:dyDescent="0.25">
      <c r="A21" s="98">
        <f t="shared" si="0"/>
        <v>19</v>
      </c>
      <c r="B21" s="98"/>
      <c r="C21" s="98"/>
      <c r="D21" s="97"/>
      <c r="E21" s="100"/>
      <c r="F21" s="100"/>
      <c r="G21" s="97"/>
      <c r="H21" s="97"/>
      <c r="I21" s="97"/>
      <c r="J21" s="97"/>
      <c r="K21" s="97"/>
      <c r="L21" s="97"/>
      <c r="M21" s="97"/>
      <c r="N21" s="97"/>
      <c r="O21" s="97"/>
    </row>
    <row r="22" spans="1:17" s="8" customFormat="1" ht="18.75" x14ac:dyDescent="0.25">
      <c r="A22" s="143">
        <f t="shared" si="0"/>
        <v>20</v>
      </c>
      <c r="B22" s="98"/>
      <c r="C22" s="98"/>
      <c r="D22" s="97"/>
      <c r="E22" s="100"/>
      <c r="F22" s="100"/>
      <c r="G22" s="97"/>
      <c r="H22" s="97"/>
      <c r="I22" s="97"/>
      <c r="J22" s="97"/>
      <c r="K22" s="97"/>
      <c r="L22" s="97"/>
      <c r="M22" s="97"/>
      <c r="N22" s="97"/>
      <c r="O22" s="97"/>
    </row>
    <row r="23" spans="1:17" s="8" customFormat="1" ht="85.5" customHeight="1" x14ac:dyDescent="0.25">
      <c r="A23" s="98">
        <f t="shared" si="0"/>
        <v>21</v>
      </c>
      <c r="B23" s="110"/>
      <c r="C23" s="110"/>
      <c r="D23" s="109"/>
      <c r="E23" s="100"/>
      <c r="F23" s="112"/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7" s="8" customFormat="1" ht="18.75" x14ac:dyDescent="0.25">
      <c r="A24" s="108">
        <f t="shared" si="0"/>
        <v>22</v>
      </c>
      <c r="B24" s="90"/>
      <c r="C24" s="90"/>
      <c r="D24" s="87"/>
      <c r="E24" s="89"/>
      <c r="F24" s="89"/>
      <c r="G24" s="89"/>
      <c r="H24" s="89"/>
      <c r="I24" s="87"/>
      <c r="J24" s="87"/>
      <c r="K24" s="87"/>
      <c r="L24" s="87"/>
      <c r="M24" s="87"/>
      <c r="N24" s="87"/>
      <c r="O24" s="113"/>
      <c r="P24" s="84"/>
      <c r="Q24" s="84"/>
    </row>
    <row r="25" spans="1:17" s="8" customFormat="1" ht="59.25" customHeight="1" x14ac:dyDescent="0.25">
      <c r="A25" s="98">
        <f t="shared" si="0"/>
        <v>23</v>
      </c>
      <c r="B25" s="110"/>
      <c r="C25" s="110"/>
      <c r="D25" s="109"/>
      <c r="E25" s="100"/>
      <c r="F25" s="112"/>
      <c r="G25" s="109"/>
      <c r="H25" s="109"/>
      <c r="I25" s="109"/>
      <c r="J25" s="109"/>
      <c r="K25" s="109"/>
      <c r="L25" s="109"/>
      <c r="M25" s="109"/>
      <c r="N25" s="109"/>
      <c r="O25" s="109"/>
    </row>
    <row r="26" spans="1:17" ht="18.75" x14ac:dyDescent="0.3">
      <c r="A26" s="168">
        <v>24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</row>
    <row r="27" spans="1:17" s="8" customFormat="1" ht="18.75" x14ac:dyDescent="0.25">
      <c r="A27" s="143">
        <f t="shared" ref="A27:A38" si="1">ROW()-2</f>
        <v>25</v>
      </c>
      <c r="B27" s="98"/>
      <c r="C27" s="98"/>
      <c r="D27" s="97"/>
      <c r="E27" s="100"/>
      <c r="F27" s="100"/>
      <c r="G27" s="97"/>
      <c r="H27" s="97"/>
      <c r="I27" s="97"/>
      <c r="J27" s="97"/>
      <c r="K27" s="97"/>
      <c r="L27" s="97"/>
      <c r="M27" s="97"/>
      <c r="N27" s="97"/>
      <c r="O27" s="97"/>
    </row>
    <row r="28" spans="1:17" s="8" customFormat="1" ht="64.5" customHeight="1" x14ac:dyDescent="0.25">
      <c r="A28" s="143">
        <f t="shared" si="1"/>
        <v>26</v>
      </c>
      <c r="B28" s="98"/>
      <c r="C28" s="98"/>
      <c r="D28" s="97"/>
      <c r="E28" s="100"/>
      <c r="F28" s="100"/>
      <c r="G28" s="97"/>
      <c r="H28" s="97"/>
      <c r="I28" s="97"/>
      <c r="J28" s="97"/>
      <c r="K28" s="97"/>
      <c r="L28" s="97"/>
      <c r="M28" s="97"/>
      <c r="N28" s="97"/>
      <c r="O28" s="97"/>
    </row>
    <row r="29" spans="1:17" s="8" customFormat="1" ht="93" customHeight="1" x14ac:dyDescent="0.25">
      <c r="A29" s="143">
        <f t="shared" si="1"/>
        <v>27</v>
      </c>
      <c r="B29" s="98"/>
      <c r="C29" s="98"/>
      <c r="D29" s="97"/>
      <c r="E29" s="100"/>
      <c r="F29" s="100"/>
      <c r="G29" s="97"/>
      <c r="H29" s="97"/>
      <c r="I29" s="97"/>
      <c r="J29" s="97"/>
      <c r="K29" s="97"/>
      <c r="L29" s="97"/>
      <c r="M29" s="97"/>
      <c r="N29" s="97"/>
      <c r="O29" s="97"/>
    </row>
    <row r="30" spans="1:17" s="8" customFormat="1" ht="60" customHeight="1" x14ac:dyDescent="0.25">
      <c r="A30" s="143">
        <f t="shared" si="1"/>
        <v>28</v>
      </c>
      <c r="B30" s="98"/>
      <c r="C30" s="98"/>
      <c r="D30" s="97"/>
      <c r="E30" s="100"/>
      <c r="F30" s="100"/>
      <c r="G30" s="97"/>
      <c r="H30" s="97"/>
      <c r="I30" s="97"/>
      <c r="J30" s="97"/>
      <c r="K30" s="97"/>
      <c r="L30" s="97"/>
      <c r="M30" s="97"/>
      <c r="N30" s="97"/>
      <c r="O30" s="97"/>
    </row>
    <row r="31" spans="1:17" s="8" customFormat="1" ht="18.75" x14ac:dyDescent="0.25">
      <c r="A31" s="143">
        <f t="shared" si="1"/>
        <v>29</v>
      </c>
      <c r="B31" s="98"/>
      <c r="C31" s="98"/>
      <c r="D31" s="97"/>
      <c r="E31" s="100"/>
      <c r="F31" s="100"/>
      <c r="G31" s="97"/>
      <c r="H31" s="97"/>
      <c r="I31" s="97"/>
      <c r="J31" s="97"/>
      <c r="K31" s="97"/>
      <c r="L31" s="97"/>
      <c r="M31" s="97"/>
      <c r="N31" s="97"/>
      <c r="O31" s="97"/>
    </row>
    <row r="32" spans="1:17" s="8" customFormat="1" ht="18.75" x14ac:dyDescent="0.25">
      <c r="A32" s="143">
        <f t="shared" si="1"/>
        <v>30</v>
      </c>
      <c r="B32" s="98"/>
      <c r="C32" s="98"/>
      <c r="D32" s="97"/>
      <c r="E32" s="100"/>
      <c r="F32" s="100"/>
      <c r="G32" s="97"/>
      <c r="H32" s="97"/>
      <c r="I32" s="97"/>
      <c r="J32" s="97"/>
      <c r="K32" s="97"/>
      <c r="L32" s="97"/>
      <c r="M32" s="97"/>
      <c r="N32" s="97"/>
      <c r="O32" s="97"/>
    </row>
    <row r="33" spans="1:15" s="8" customFormat="1" ht="18.75" x14ac:dyDescent="0.25">
      <c r="A33" s="143">
        <f t="shared" si="1"/>
        <v>31</v>
      </c>
      <c r="B33" s="110"/>
      <c r="C33" s="110"/>
      <c r="D33" s="109"/>
      <c r="E33" s="100"/>
      <c r="F33" s="112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1:15" s="8" customFormat="1" ht="18.75" x14ac:dyDescent="0.25">
      <c r="A34" s="143">
        <f t="shared" si="1"/>
        <v>32</v>
      </c>
      <c r="B34" s="110"/>
      <c r="C34" s="110"/>
      <c r="D34" s="109"/>
      <c r="E34" s="100"/>
      <c r="F34" s="112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5" s="8" customFormat="1" ht="18.75" x14ac:dyDescent="0.25">
      <c r="A35" s="143">
        <f t="shared" si="1"/>
        <v>33</v>
      </c>
      <c r="B35" s="97"/>
      <c r="C35" s="97"/>
      <c r="D35" s="97"/>
      <c r="E35" s="100"/>
      <c r="F35" s="100"/>
      <c r="G35" s="97"/>
      <c r="H35" s="97"/>
      <c r="I35" s="97"/>
      <c r="J35" s="97"/>
      <c r="K35" s="97"/>
      <c r="L35" s="97"/>
      <c r="M35" s="97"/>
      <c r="N35" s="97"/>
      <c r="O35" s="97"/>
    </row>
    <row r="36" spans="1:15" s="8" customFormat="1" ht="18.75" x14ac:dyDescent="0.25">
      <c r="A36" s="143">
        <f t="shared" si="1"/>
        <v>34</v>
      </c>
      <c r="B36" s="109"/>
      <c r="C36" s="109"/>
      <c r="D36" s="109"/>
      <c r="E36" s="100"/>
      <c r="F36" s="112"/>
      <c r="G36" s="109"/>
      <c r="H36" s="109"/>
      <c r="I36" s="109"/>
      <c r="J36" s="109"/>
      <c r="K36" s="109"/>
      <c r="L36" s="109"/>
      <c r="M36" s="109"/>
      <c r="N36" s="109"/>
      <c r="O36" s="109"/>
    </row>
    <row r="37" spans="1:15" s="8" customFormat="1" ht="18.75" x14ac:dyDescent="0.25">
      <c r="A37" s="143">
        <f t="shared" si="1"/>
        <v>35</v>
      </c>
      <c r="B37" s="110"/>
      <c r="C37" s="110"/>
      <c r="D37" s="109"/>
      <c r="E37" s="100"/>
      <c r="F37" s="112"/>
      <c r="G37" s="109"/>
      <c r="H37" s="109"/>
      <c r="I37" s="109"/>
      <c r="J37" s="109"/>
      <c r="K37" s="109"/>
      <c r="L37" s="109"/>
      <c r="M37" s="109"/>
      <c r="N37" s="109"/>
      <c r="O37" s="109"/>
    </row>
    <row r="38" spans="1:15" s="8" customFormat="1" ht="18.75" x14ac:dyDescent="0.25">
      <c r="A38" s="143">
        <f t="shared" si="1"/>
        <v>36</v>
      </c>
      <c r="B38" s="98"/>
      <c r="C38" s="98"/>
      <c r="D38" s="97"/>
      <c r="E38" s="100"/>
      <c r="F38" s="100"/>
      <c r="G38" s="97"/>
      <c r="H38" s="97"/>
      <c r="I38" s="97"/>
      <c r="J38" s="97"/>
      <c r="K38" s="97"/>
      <c r="L38" s="97"/>
      <c r="M38" s="97"/>
      <c r="N38" s="97"/>
      <c r="O38" s="97"/>
    </row>
    <row r="39" spans="1:15" s="8" customFormat="1" ht="18.75" x14ac:dyDescent="0.25">
      <c r="A39" s="143"/>
      <c r="B39" s="110"/>
      <c r="C39" s="110"/>
      <c r="D39" s="109"/>
      <c r="E39" s="100"/>
      <c r="F39" s="112"/>
      <c r="G39" s="109"/>
      <c r="H39" s="109"/>
      <c r="I39" s="109"/>
      <c r="J39" s="109"/>
      <c r="K39" s="109"/>
      <c r="L39" s="109"/>
      <c r="M39" s="109"/>
      <c r="N39" s="109"/>
      <c r="O39" s="109"/>
    </row>
    <row r="40" spans="1:15" s="8" customFormat="1" ht="18.75" x14ac:dyDescent="0.25">
      <c r="A40" s="143"/>
      <c r="B40" s="110"/>
      <c r="C40" s="110"/>
      <c r="D40" s="112"/>
      <c r="E40" s="100"/>
      <c r="F40" s="112"/>
      <c r="G40" s="109"/>
      <c r="H40" s="109"/>
      <c r="I40" s="109"/>
      <c r="J40" s="109"/>
      <c r="K40" s="109"/>
      <c r="L40" s="109"/>
      <c r="M40" s="109"/>
      <c r="N40" s="109"/>
      <c r="O40" s="109"/>
    </row>
    <row r="41" spans="1:15" s="8" customFormat="1" ht="18.75" x14ac:dyDescent="0.25">
      <c r="A41" s="143"/>
      <c r="B41" s="110"/>
      <c r="C41" s="110"/>
      <c r="D41" s="109"/>
      <c r="E41" s="100"/>
      <c r="F41" s="112"/>
      <c r="G41" s="109"/>
      <c r="H41" s="109"/>
      <c r="I41" s="109"/>
      <c r="J41" s="109"/>
      <c r="K41" s="109"/>
      <c r="L41" s="109"/>
      <c r="M41" s="109"/>
      <c r="N41" s="109"/>
      <c r="O41" s="109"/>
    </row>
    <row r="42" spans="1:15" s="8" customFormat="1" ht="18.75" x14ac:dyDescent="0.25">
      <c r="A42" s="143"/>
      <c r="B42" s="110"/>
      <c r="C42" s="110"/>
      <c r="D42" s="109"/>
      <c r="E42" s="100"/>
      <c r="F42" s="112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1:15" s="8" customFormat="1" ht="18.75" x14ac:dyDescent="0.25">
      <c r="A43" s="143"/>
      <c r="B43" s="110"/>
      <c r="C43" s="110"/>
      <c r="D43" s="109"/>
      <c r="E43" s="100"/>
      <c r="F43" s="112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1:15" s="8" customFormat="1" ht="18.75" x14ac:dyDescent="0.25">
      <c r="A44" s="143"/>
      <c r="B44" s="98"/>
      <c r="C44" s="98"/>
      <c r="D44" s="97"/>
      <c r="E44" s="100"/>
      <c r="F44" s="100"/>
      <c r="G44" s="97"/>
      <c r="H44" s="97"/>
      <c r="I44" s="97"/>
      <c r="J44" s="97"/>
      <c r="K44" s="97"/>
      <c r="L44" s="97"/>
      <c r="M44" s="97"/>
      <c r="N44" s="97"/>
      <c r="O44" s="109"/>
    </row>
    <row r="45" spans="1:15" s="8" customFormat="1" ht="18.75" x14ac:dyDescent="0.25">
      <c r="A45" s="143"/>
      <c r="B45" s="98"/>
      <c r="C45" s="98"/>
      <c r="D45" s="97"/>
      <c r="E45" s="100"/>
      <c r="F45" s="100"/>
      <c r="G45" s="97"/>
      <c r="H45" s="97"/>
      <c r="I45" s="97"/>
      <c r="J45" s="97"/>
      <c r="K45" s="97"/>
      <c r="L45" s="97"/>
      <c r="M45" s="97"/>
      <c r="N45" s="97"/>
      <c r="O45" s="97"/>
    </row>
    <row r="46" spans="1:15" s="8" customFormat="1" ht="18.75" x14ac:dyDescent="0.25">
      <c r="A46" s="143"/>
      <c r="B46" s="110"/>
      <c r="C46" s="110"/>
      <c r="D46" s="109"/>
      <c r="E46" s="100"/>
      <c r="F46" s="112"/>
      <c r="G46" s="109"/>
      <c r="H46" s="109"/>
      <c r="I46" s="109"/>
      <c r="J46" s="109"/>
      <c r="K46" s="109"/>
      <c r="L46" s="109"/>
      <c r="M46" s="109"/>
      <c r="N46" s="109"/>
      <c r="O46" s="109"/>
    </row>
    <row r="47" spans="1:15" s="8" customFormat="1" ht="18.75" x14ac:dyDescent="0.25">
      <c r="A47" s="143"/>
      <c r="B47" s="98"/>
      <c r="C47" s="98"/>
      <c r="D47" s="97"/>
      <c r="E47" s="100"/>
      <c r="F47" s="100"/>
      <c r="G47" s="97"/>
      <c r="H47" s="97"/>
      <c r="I47" s="97"/>
      <c r="J47" s="97"/>
      <c r="K47" s="97"/>
      <c r="L47" s="97"/>
      <c r="M47" s="97"/>
      <c r="N47" s="97"/>
      <c r="O47" s="97"/>
    </row>
    <row r="48" spans="1:15" s="8" customFormat="1" ht="18.75" x14ac:dyDescent="0.25">
      <c r="A48" s="143"/>
      <c r="B48" s="98"/>
      <c r="C48" s="98"/>
      <c r="D48" s="97"/>
      <c r="E48" s="100"/>
      <c r="F48" s="100"/>
      <c r="G48" s="97"/>
      <c r="H48" s="97"/>
      <c r="I48" s="97"/>
      <c r="J48" s="97"/>
      <c r="K48" s="97"/>
      <c r="L48" s="97"/>
      <c r="M48" s="97"/>
      <c r="N48" s="97"/>
      <c r="O48" s="97"/>
    </row>
    <row r="49" spans="1:15" s="8" customFormat="1" ht="18.75" x14ac:dyDescent="0.25">
      <c r="A49" s="143"/>
      <c r="B49" s="110"/>
      <c r="C49" s="110"/>
      <c r="D49" s="109"/>
      <c r="E49" s="100"/>
      <c r="F49" s="112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s="8" customFormat="1" ht="18.75" x14ac:dyDescent="0.25">
      <c r="A50" s="143"/>
      <c r="B50" s="110"/>
      <c r="C50" s="110"/>
      <c r="D50" s="109"/>
      <c r="E50" s="100"/>
      <c r="F50" s="112"/>
      <c r="G50" s="109"/>
      <c r="H50" s="109"/>
      <c r="I50" s="109"/>
      <c r="J50" s="109"/>
      <c r="K50" s="109"/>
      <c r="L50" s="109"/>
      <c r="M50" s="109"/>
      <c r="N50" s="109"/>
      <c r="O50" s="109"/>
    </row>
    <row r="51" spans="1:15" s="8" customFormat="1" ht="18.75" x14ac:dyDescent="0.25">
      <c r="A51" s="143"/>
      <c r="B51" s="112"/>
      <c r="C51" s="112"/>
      <c r="D51" s="109"/>
      <c r="E51" s="100"/>
      <c r="F51" s="112"/>
      <c r="G51" s="109"/>
      <c r="H51" s="109"/>
      <c r="I51" s="109"/>
      <c r="J51" s="109"/>
      <c r="K51" s="109"/>
      <c r="L51" s="109"/>
      <c r="M51" s="109"/>
      <c r="N51" s="109"/>
      <c r="O51" s="109"/>
    </row>
    <row r="52" spans="1:15" s="8" customFormat="1" ht="18.75" x14ac:dyDescent="0.25">
      <c r="A52" s="143"/>
      <c r="B52" s="98"/>
      <c r="C52" s="98"/>
      <c r="D52" s="97"/>
      <c r="E52" s="100"/>
      <c r="F52" s="100"/>
      <c r="G52" s="97"/>
      <c r="H52" s="97"/>
      <c r="I52" s="97"/>
      <c r="J52" s="97"/>
      <c r="K52" s="97"/>
      <c r="L52" s="97"/>
      <c r="M52" s="97"/>
      <c r="N52" s="97"/>
      <c r="O52" s="97"/>
    </row>
    <row r="53" spans="1:15" s="8" customFormat="1" ht="18.75" x14ac:dyDescent="0.25">
      <c r="A53" s="143"/>
      <c r="B53" s="110"/>
      <c r="C53" s="110"/>
      <c r="D53" s="109"/>
      <c r="E53" s="100"/>
      <c r="F53" s="112"/>
      <c r="G53" s="109"/>
      <c r="H53" s="109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25">
      <c r="A54" s="143"/>
      <c r="B54" s="98"/>
      <c r="C54" s="98"/>
      <c r="D54" s="97"/>
      <c r="E54" s="100"/>
      <c r="F54" s="100"/>
      <c r="G54" s="97"/>
      <c r="H54" s="97"/>
      <c r="I54" s="97"/>
      <c r="J54" s="97"/>
      <c r="K54" s="97"/>
      <c r="L54" s="97"/>
      <c r="M54" s="97"/>
      <c r="N54" s="97"/>
      <c r="O54" s="97"/>
    </row>
    <row r="55" spans="1:15" s="8" customFormat="1" ht="18.75" x14ac:dyDescent="0.25">
      <c r="A55" s="143"/>
      <c r="B55" s="97"/>
      <c r="C55" s="97"/>
      <c r="D55" s="97"/>
      <c r="E55" s="100"/>
      <c r="F55" s="100"/>
      <c r="G55" s="97"/>
      <c r="H55" s="97"/>
      <c r="I55" s="97"/>
      <c r="J55" s="97"/>
      <c r="K55" s="97"/>
      <c r="L55" s="97"/>
      <c r="M55" s="97"/>
      <c r="N55" s="97"/>
      <c r="O55" s="97"/>
    </row>
    <row r="56" spans="1:15" s="8" customFormat="1" ht="75.75" customHeight="1" x14ac:dyDescent="0.25">
      <c r="A56" s="143"/>
      <c r="B56" s="98"/>
      <c r="C56" s="98"/>
      <c r="D56" s="97"/>
      <c r="E56" s="100"/>
      <c r="F56" s="100"/>
      <c r="G56" s="97"/>
      <c r="H56" s="97"/>
      <c r="I56" s="97"/>
      <c r="J56" s="97"/>
      <c r="K56" s="97"/>
      <c r="L56" s="97"/>
      <c r="M56" s="97"/>
      <c r="N56" s="97"/>
      <c r="O56" s="97"/>
    </row>
    <row r="57" spans="1:15" s="8" customFormat="1" ht="18.75" x14ac:dyDescent="0.25">
      <c r="A57" s="143"/>
      <c r="B57" s="98"/>
      <c r="C57" s="98"/>
      <c r="D57" s="97"/>
      <c r="E57" s="100"/>
      <c r="F57" s="100"/>
      <c r="G57" s="97"/>
      <c r="H57" s="97"/>
      <c r="I57" s="97"/>
      <c r="J57" s="97"/>
      <c r="K57" s="97"/>
      <c r="L57" s="97"/>
      <c r="M57" s="97"/>
      <c r="N57" s="97"/>
      <c r="O57" s="97"/>
    </row>
    <row r="58" spans="1:15" s="8" customFormat="1" ht="18.75" x14ac:dyDescent="0.25">
      <c r="A58" s="143"/>
      <c r="B58" s="110"/>
      <c r="C58" s="110"/>
      <c r="D58" s="109"/>
      <c r="E58" s="100"/>
      <c r="F58" s="112"/>
      <c r="G58" s="109"/>
      <c r="H58" s="109"/>
      <c r="I58" s="109"/>
      <c r="J58" s="109"/>
      <c r="K58" s="109"/>
      <c r="L58" s="109"/>
      <c r="M58" s="109"/>
      <c r="N58" s="109"/>
      <c r="O58" s="109"/>
    </row>
    <row r="59" spans="1:15" s="8" customFormat="1" ht="18.75" x14ac:dyDescent="0.25">
      <c r="A59" s="143"/>
      <c r="B59" s="110"/>
      <c r="C59" s="110"/>
      <c r="D59" s="109"/>
      <c r="E59" s="100"/>
      <c r="F59" s="112"/>
      <c r="G59" s="109"/>
      <c r="H59" s="109"/>
      <c r="I59" s="109"/>
      <c r="J59" s="109"/>
      <c r="K59" s="109"/>
      <c r="L59" s="109"/>
      <c r="M59" s="109"/>
      <c r="N59" s="109"/>
      <c r="O59" s="109"/>
    </row>
    <row r="60" spans="1:15" s="8" customFormat="1" ht="18.75" x14ac:dyDescent="0.25">
      <c r="A60" s="143"/>
      <c r="B60" s="110"/>
      <c r="C60" s="110"/>
      <c r="D60" s="109"/>
      <c r="E60" s="100"/>
      <c r="F60" s="112"/>
      <c r="G60" s="109"/>
      <c r="H60" s="109"/>
      <c r="I60" s="109"/>
      <c r="J60" s="109"/>
      <c r="K60" s="109"/>
      <c r="L60" s="109"/>
      <c r="M60" s="109"/>
      <c r="N60" s="109"/>
      <c r="O60" s="109"/>
    </row>
    <row r="61" spans="1:15" s="8" customFormat="1" ht="18.75" x14ac:dyDescent="0.25">
      <c r="A61" s="143"/>
      <c r="B61" s="98"/>
      <c r="C61" s="98"/>
      <c r="D61" s="97"/>
      <c r="E61" s="100"/>
      <c r="F61" s="100"/>
      <c r="G61" s="97"/>
      <c r="H61" s="97"/>
      <c r="I61" s="97"/>
      <c r="J61" s="97"/>
      <c r="K61" s="97"/>
      <c r="L61" s="97"/>
      <c r="M61" s="97"/>
      <c r="N61" s="97"/>
      <c r="O61" s="97"/>
    </row>
    <row r="62" spans="1:15" s="8" customFormat="1" ht="18.75" x14ac:dyDescent="0.25">
      <c r="A62" s="143"/>
      <c r="B62" s="98"/>
      <c r="C62" s="98"/>
      <c r="D62" s="97"/>
      <c r="E62" s="100"/>
      <c r="F62" s="100"/>
      <c r="G62" s="97"/>
      <c r="H62" s="97"/>
      <c r="I62" s="97"/>
      <c r="J62" s="97"/>
      <c r="K62" s="97"/>
      <c r="L62" s="97"/>
      <c r="M62" s="97"/>
      <c r="N62" s="97"/>
      <c r="O62" s="97"/>
    </row>
    <row r="63" spans="1:15" s="8" customFormat="1" ht="18.75" x14ac:dyDescent="0.25">
      <c r="A63" s="143"/>
      <c r="B63" s="98"/>
      <c r="C63" s="98"/>
      <c r="D63" s="97"/>
      <c r="E63" s="100"/>
      <c r="F63" s="100"/>
      <c r="G63" s="97"/>
      <c r="H63" s="97"/>
      <c r="I63" s="97"/>
      <c r="J63" s="97"/>
      <c r="K63" s="97"/>
      <c r="L63" s="97"/>
      <c r="M63" s="97"/>
      <c r="N63" s="97"/>
      <c r="O63" s="97"/>
    </row>
    <row r="64" spans="1:15" s="8" customFormat="1" ht="18.75" x14ac:dyDescent="0.25">
      <c r="A64" s="166"/>
      <c r="B64" s="164"/>
      <c r="C64" s="164"/>
      <c r="D64" s="167"/>
      <c r="E64" s="165"/>
      <c r="F64" s="165"/>
      <c r="G64" s="167"/>
      <c r="H64" s="167"/>
      <c r="I64" s="167"/>
      <c r="J64" s="167"/>
      <c r="K64" s="167"/>
      <c r="L64" s="167"/>
      <c r="M64" s="167"/>
      <c r="N64" s="167"/>
      <c r="O64" s="167"/>
    </row>
    <row r="65" spans="1:15" s="8" customFormat="1" ht="18.75" x14ac:dyDescent="0.25">
      <c r="A65" s="143"/>
      <c r="B65" s="97"/>
      <c r="C65" s="97"/>
      <c r="D65" s="97"/>
      <c r="E65" s="100"/>
      <c r="F65" s="100"/>
      <c r="G65" s="97"/>
      <c r="H65" s="97"/>
      <c r="I65" s="97"/>
      <c r="J65" s="97"/>
      <c r="K65" s="97"/>
      <c r="L65" s="97"/>
      <c r="M65" s="97"/>
      <c r="N65" s="97"/>
      <c r="O65" s="97"/>
    </row>
    <row r="66" spans="1:15" s="8" customFormat="1" ht="18.75" x14ac:dyDescent="0.25">
      <c r="A66" s="143"/>
      <c r="B66" s="90"/>
      <c r="C66" s="90"/>
      <c r="D66" s="87"/>
      <c r="E66" s="100"/>
      <c r="F66" s="89"/>
      <c r="G66" s="87"/>
      <c r="H66" s="87"/>
      <c r="I66" s="87"/>
      <c r="J66" s="87"/>
      <c r="K66" s="87"/>
      <c r="L66" s="87"/>
      <c r="M66" s="87"/>
      <c r="N66" s="87"/>
      <c r="O66" s="113"/>
    </row>
    <row r="67" spans="1:15" s="8" customFormat="1" ht="61.5" customHeight="1" x14ac:dyDescent="0.25">
      <c r="A67" s="143"/>
      <c r="B67" s="98"/>
      <c r="C67" s="98"/>
      <c r="D67" s="97"/>
      <c r="E67" s="100"/>
      <c r="F67" s="100"/>
      <c r="G67" s="97"/>
      <c r="H67" s="97"/>
      <c r="I67" s="97"/>
      <c r="J67" s="87"/>
      <c r="K67" s="87"/>
      <c r="L67" s="87"/>
      <c r="M67" s="97"/>
      <c r="N67" s="97"/>
      <c r="O67" s="97"/>
    </row>
    <row r="68" spans="1:15" s="8" customFormat="1" ht="18.75" x14ac:dyDescent="0.25">
      <c r="A68" s="143"/>
      <c r="B68" s="90"/>
      <c r="C68" s="90"/>
      <c r="D68" s="87"/>
      <c r="E68" s="100"/>
      <c r="F68" s="89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8" customFormat="1" ht="18.75" x14ac:dyDescent="0.25">
      <c r="A69" s="143"/>
      <c r="B69" s="110"/>
      <c r="C69" s="110"/>
      <c r="D69" s="109"/>
      <c r="E69" s="100"/>
      <c r="F69" s="112"/>
      <c r="G69" s="109"/>
      <c r="H69" s="109"/>
      <c r="I69" s="109"/>
      <c r="J69" s="109"/>
      <c r="K69" s="109"/>
      <c r="L69" s="109"/>
      <c r="M69" s="109"/>
      <c r="N69" s="109"/>
      <c r="O69" s="109"/>
    </row>
    <row r="70" spans="1:15" s="8" customFormat="1" ht="18.75" x14ac:dyDescent="0.25">
      <c r="A70" s="143"/>
      <c r="B70" s="98"/>
      <c r="C70" s="98"/>
      <c r="D70" s="97"/>
      <c r="E70" s="100"/>
      <c r="F70" s="100"/>
      <c r="G70" s="97"/>
      <c r="H70" s="97"/>
      <c r="I70" s="97"/>
      <c r="J70" s="97"/>
      <c r="K70" s="97"/>
      <c r="L70" s="97"/>
      <c r="M70" s="97"/>
      <c r="N70" s="97"/>
      <c r="O70" s="97"/>
    </row>
    <row r="71" spans="1:15" s="8" customFormat="1" ht="18.75" x14ac:dyDescent="0.25">
      <c r="A71" s="143"/>
      <c r="B71" s="110"/>
      <c r="C71" s="110"/>
      <c r="D71" s="109"/>
      <c r="E71" s="100"/>
      <c r="F71" s="112"/>
      <c r="G71" s="109"/>
      <c r="H71" s="109"/>
      <c r="I71" s="109"/>
      <c r="J71" s="109"/>
      <c r="K71" s="109"/>
      <c r="L71" s="109"/>
      <c r="M71" s="109"/>
      <c r="N71" s="109"/>
      <c r="O71" s="109"/>
    </row>
    <row r="72" spans="1:15" s="8" customFormat="1" ht="18.75" x14ac:dyDescent="0.3">
      <c r="A72" s="143"/>
      <c r="B72" s="122"/>
      <c r="C72" s="122"/>
      <c r="D72" s="122"/>
      <c r="E72" s="100"/>
      <c r="F72" s="112"/>
      <c r="G72" s="109"/>
      <c r="H72" s="109"/>
      <c r="I72" s="109"/>
      <c r="J72" s="109"/>
      <c r="K72" s="109"/>
      <c r="L72" s="109"/>
      <c r="M72" s="109"/>
      <c r="N72" s="109"/>
      <c r="O72" s="109"/>
    </row>
    <row r="73" spans="1:15" s="8" customFormat="1" ht="18.75" x14ac:dyDescent="0.25">
      <c r="A73" s="143"/>
      <c r="B73" s="110"/>
      <c r="C73" s="110"/>
      <c r="D73" s="109"/>
      <c r="E73" s="100"/>
      <c r="F73" s="112"/>
      <c r="G73" s="109"/>
      <c r="H73" s="109"/>
      <c r="I73" s="109"/>
      <c r="J73" s="109"/>
      <c r="K73" s="109"/>
      <c r="L73" s="109"/>
      <c r="M73" s="109"/>
      <c r="N73" s="109"/>
      <c r="O73" s="109"/>
    </row>
    <row r="74" spans="1:15" s="8" customFormat="1" ht="77.25" customHeight="1" x14ac:dyDescent="0.25">
      <c r="A74" s="143"/>
      <c r="B74" s="108"/>
      <c r="C74" s="108"/>
      <c r="D74" s="113"/>
      <c r="E74" s="100"/>
      <c r="F74" s="158"/>
      <c r="G74" s="113"/>
      <c r="H74" s="113"/>
      <c r="I74" s="113"/>
      <c r="J74" s="113"/>
      <c r="K74" s="113"/>
      <c r="L74" s="113"/>
      <c r="M74" s="113"/>
      <c r="N74" s="113"/>
      <c r="O74" s="113"/>
    </row>
    <row r="75" spans="1:15" s="8" customFormat="1" ht="129.75" customHeight="1" x14ac:dyDescent="0.25">
      <c r="A75" s="143"/>
      <c r="B75" s="108"/>
      <c r="C75" s="108"/>
      <c r="D75" s="113"/>
      <c r="E75" s="100"/>
      <c r="F75" s="158"/>
      <c r="G75" s="113"/>
      <c r="H75" s="113"/>
      <c r="I75" s="113"/>
      <c r="J75" s="113"/>
      <c r="K75" s="113"/>
      <c r="L75" s="113"/>
      <c r="M75" s="113"/>
      <c r="N75" s="113"/>
      <c r="O75" s="113"/>
    </row>
    <row r="76" spans="1:15" s="8" customFormat="1" ht="81" customHeight="1" x14ac:dyDescent="0.25">
      <c r="A76" s="143"/>
      <c r="B76" s="98"/>
      <c r="C76" s="98"/>
      <c r="D76" s="97"/>
      <c r="E76" s="100"/>
      <c r="F76" s="100"/>
      <c r="G76" s="97"/>
      <c r="H76" s="97"/>
      <c r="I76" s="97"/>
      <c r="J76" s="97"/>
      <c r="K76" s="97"/>
      <c r="L76" s="97"/>
      <c r="M76" s="97"/>
      <c r="N76" s="97"/>
      <c r="O76" s="97"/>
    </row>
    <row r="77" spans="1:15" s="8" customFormat="1" ht="68.25" customHeight="1" x14ac:dyDescent="0.25">
      <c r="A77" s="143"/>
      <c r="B77" s="98"/>
      <c r="C77" s="98"/>
      <c r="D77" s="97"/>
      <c r="E77" s="100"/>
      <c r="F77" s="100"/>
      <c r="G77" s="97"/>
      <c r="H77" s="97"/>
      <c r="I77" s="97"/>
      <c r="J77" s="97"/>
      <c r="K77" s="97"/>
      <c r="L77" s="97"/>
      <c r="M77" s="97"/>
      <c r="N77" s="97"/>
      <c r="O77" s="97"/>
    </row>
    <row r="78" spans="1:15" s="8" customFormat="1" ht="68.25" customHeight="1" x14ac:dyDescent="0.25">
      <c r="A78" s="98"/>
      <c r="B78" s="98"/>
      <c r="C78" s="98"/>
      <c r="D78" s="97"/>
      <c r="E78" s="100"/>
      <c r="F78" s="100"/>
      <c r="G78" s="97"/>
      <c r="H78" s="97"/>
      <c r="I78" s="97"/>
      <c r="J78" s="97"/>
      <c r="K78" s="97"/>
      <c r="L78" s="97"/>
      <c r="M78" s="97"/>
      <c r="N78" s="97"/>
      <c r="O78" s="97"/>
    </row>
    <row r="79" spans="1:15" s="8" customFormat="1" ht="68.25" customHeight="1" x14ac:dyDescent="0.25">
      <c r="A79" s="98"/>
      <c r="B79" s="98"/>
      <c r="C79" s="98"/>
      <c r="D79" s="97"/>
      <c r="E79" s="100"/>
      <c r="F79" s="100"/>
      <c r="G79" s="97"/>
      <c r="H79" s="97"/>
      <c r="I79" s="97"/>
      <c r="J79" s="97"/>
      <c r="K79" s="97"/>
      <c r="L79" s="97"/>
      <c r="M79" s="97"/>
      <c r="N79" s="97"/>
      <c r="O79" s="97"/>
    </row>
    <row r="80" spans="1:15" s="8" customFormat="1" ht="68.25" customHeight="1" x14ac:dyDescent="0.25">
      <c r="A80" s="98"/>
      <c r="B80" s="98"/>
      <c r="C80" s="98"/>
      <c r="D80" s="97"/>
      <c r="E80" s="100"/>
      <c r="F80" s="100"/>
      <c r="G80" s="97"/>
      <c r="H80" s="97"/>
      <c r="I80" s="97"/>
      <c r="J80" s="97"/>
      <c r="K80" s="97"/>
      <c r="L80" s="97"/>
      <c r="M80" s="97"/>
      <c r="N80" s="97"/>
      <c r="O80" s="97"/>
    </row>
    <row r="81" spans="1:15" s="8" customFormat="1" ht="68.25" customHeight="1" x14ac:dyDescent="0.25">
      <c r="A81" s="98"/>
      <c r="B81" s="98"/>
      <c r="C81" s="98"/>
      <c r="D81" s="97"/>
      <c r="E81" s="100"/>
      <c r="F81" s="100"/>
      <c r="G81" s="97"/>
      <c r="H81" s="97"/>
      <c r="I81" s="97"/>
      <c r="J81" s="97"/>
      <c r="K81" s="97"/>
      <c r="L81" s="97"/>
      <c r="M81" s="97"/>
      <c r="N81" s="97"/>
      <c r="O81" s="97"/>
    </row>
    <row r="82" spans="1:15" s="8" customFormat="1" ht="111" customHeight="1" x14ac:dyDescent="0.25">
      <c r="A82" s="143"/>
      <c r="B82" s="97"/>
      <c r="C82" s="97"/>
      <c r="D82" s="97"/>
      <c r="E82" s="100"/>
      <c r="F82" s="97"/>
      <c r="G82" s="97"/>
      <c r="H82" s="97"/>
      <c r="I82" s="97"/>
      <c r="J82" s="97"/>
      <c r="K82" s="97"/>
      <c r="L82" s="97"/>
      <c r="M82" s="97"/>
      <c r="N82" s="97"/>
      <c r="O82" s="97"/>
    </row>
    <row r="83" spans="1:15" s="8" customFormat="1" ht="18.75" x14ac:dyDescent="0.25">
      <c r="A83" s="143"/>
      <c r="B83" s="110"/>
      <c r="C83" s="110"/>
      <c r="D83" s="109"/>
      <c r="E83" s="100"/>
      <c r="F83" s="112"/>
      <c r="G83" s="109"/>
      <c r="H83" s="109"/>
      <c r="I83" s="109"/>
      <c r="J83" s="109"/>
      <c r="K83" s="109"/>
      <c r="L83" s="109"/>
      <c r="M83" s="109"/>
      <c r="N83" s="109"/>
      <c r="O83" s="109"/>
    </row>
    <row r="84" spans="1:15" s="8" customFormat="1" ht="18.75" x14ac:dyDescent="0.25">
      <c r="A84" s="143"/>
      <c r="B84" s="98"/>
      <c r="C84" s="98"/>
      <c r="D84" s="97"/>
      <c r="E84" s="100"/>
      <c r="F84" s="100"/>
      <c r="G84" s="97"/>
      <c r="H84" s="97"/>
      <c r="I84" s="97"/>
      <c r="J84" s="97"/>
      <c r="K84" s="97"/>
      <c r="L84" s="97"/>
      <c r="M84" s="97"/>
      <c r="N84" s="97"/>
      <c r="O84" s="97"/>
    </row>
    <row r="85" spans="1:15" s="8" customFormat="1" ht="18.75" x14ac:dyDescent="0.25">
      <c r="A85" s="143"/>
      <c r="B85" s="110"/>
      <c r="C85" s="110"/>
      <c r="D85" s="109"/>
      <c r="E85" s="100"/>
      <c r="F85" s="112"/>
      <c r="G85" s="109"/>
      <c r="H85" s="109"/>
      <c r="I85" s="109"/>
      <c r="J85" s="109"/>
      <c r="K85" s="109"/>
      <c r="L85" s="109"/>
      <c r="M85" s="109"/>
      <c r="N85" s="109"/>
      <c r="O85" s="109"/>
    </row>
    <row r="86" spans="1:15" s="8" customFormat="1" ht="18.75" x14ac:dyDescent="0.25">
      <c r="A86" s="143"/>
      <c r="B86" s="140"/>
      <c r="C86" s="140"/>
      <c r="D86" s="131"/>
      <c r="E86" s="100"/>
      <c r="F86" s="136"/>
      <c r="G86" s="131"/>
      <c r="H86" s="131"/>
      <c r="I86" s="131"/>
      <c r="J86" s="131"/>
      <c r="K86" s="131"/>
      <c r="L86" s="131"/>
      <c r="M86" s="131"/>
      <c r="N86" s="131"/>
      <c r="O86" s="141"/>
    </row>
    <row r="87" spans="1:15" s="8" customFormat="1" ht="18.75" x14ac:dyDescent="0.25">
      <c r="A87" s="143"/>
      <c r="B87" s="98"/>
      <c r="C87" s="98"/>
      <c r="D87" s="97"/>
      <c r="E87" s="100"/>
      <c r="F87" s="100"/>
      <c r="G87" s="97"/>
      <c r="H87" s="97"/>
      <c r="I87" s="97"/>
      <c r="J87" s="97"/>
      <c r="K87" s="97"/>
      <c r="L87" s="97"/>
      <c r="M87" s="97"/>
      <c r="N87" s="97"/>
      <c r="O87" s="97"/>
    </row>
    <row r="88" spans="1:15" s="8" customFormat="1" ht="18.75" x14ac:dyDescent="0.25">
      <c r="A88" s="143"/>
      <c r="B88" s="98"/>
      <c r="C88" s="98"/>
      <c r="D88" s="97"/>
      <c r="E88" s="100"/>
      <c r="F88" s="100"/>
      <c r="G88" s="97"/>
      <c r="H88" s="97"/>
      <c r="I88" s="97"/>
      <c r="J88" s="97"/>
      <c r="K88" s="97"/>
      <c r="L88" s="97"/>
      <c r="M88" s="97"/>
      <c r="N88" s="97"/>
      <c r="O88" s="97"/>
    </row>
    <row r="89" spans="1:15" s="8" customFormat="1" ht="18.75" x14ac:dyDescent="0.25">
      <c r="A89" s="143"/>
      <c r="B89" s="98"/>
      <c r="C89" s="98"/>
      <c r="D89" s="97"/>
      <c r="E89" s="100"/>
      <c r="F89" s="100"/>
      <c r="G89" s="97"/>
      <c r="H89" s="97"/>
      <c r="I89" s="97"/>
      <c r="J89" s="97"/>
      <c r="K89" s="97"/>
      <c r="L89" s="97"/>
      <c r="M89" s="97"/>
      <c r="N89" s="97"/>
      <c r="O89" s="97"/>
    </row>
    <row r="90" spans="1:15" s="8" customFormat="1" ht="18.75" x14ac:dyDescent="0.25">
      <c r="A90" s="143"/>
      <c r="B90" s="110"/>
      <c r="C90" s="110"/>
      <c r="D90" s="109"/>
      <c r="E90" s="100"/>
      <c r="F90" s="112"/>
      <c r="G90" s="109"/>
      <c r="H90" s="109"/>
      <c r="I90" s="109"/>
      <c r="J90" s="109"/>
      <c r="K90" s="109"/>
      <c r="L90" s="109"/>
      <c r="M90" s="109"/>
      <c r="N90" s="109"/>
      <c r="O90" s="109"/>
    </row>
    <row r="91" spans="1:15" s="8" customFormat="1" ht="18.75" x14ac:dyDescent="0.25">
      <c r="A91" s="143"/>
      <c r="B91" s="98"/>
      <c r="C91" s="98"/>
      <c r="D91" s="97"/>
      <c r="E91" s="100"/>
      <c r="F91" s="100"/>
      <c r="G91" s="97"/>
      <c r="H91" s="97"/>
      <c r="I91" s="97"/>
      <c r="J91" s="97"/>
      <c r="K91" s="97"/>
      <c r="L91" s="97"/>
      <c r="M91" s="97"/>
      <c r="N91" s="97"/>
      <c r="O91" s="97"/>
    </row>
    <row r="92" spans="1:15" s="8" customFormat="1" ht="18.75" x14ac:dyDescent="0.25">
      <c r="A92" s="143"/>
      <c r="B92" s="98"/>
      <c r="C92" s="98"/>
      <c r="D92" s="97"/>
      <c r="E92" s="100"/>
      <c r="F92" s="100"/>
      <c r="G92" s="97"/>
      <c r="H92" s="97"/>
      <c r="I92" s="97"/>
      <c r="J92" s="97"/>
      <c r="K92" s="97"/>
      <c r="L92" s="97"/>
      <c r="M92" s="97"/>
      <c r="N92" s="97"/>
      <c r="O92" s="97"/>
    </row>
    <row r="93" spans="1:15" s="8" customFormat="1" ht="18.75" x14ac:dyDescent="0.25">
      <c r="A93" s="143"/>
      <c r="B93" s="110"/>
      <c r="C93" s="110"/>
      <c r="D93" s="110"/>
      <c r="E93" s="100"/>
      <c r="F93" s="112"/>
      <c r="G93" s="109"/>
      <c r="H93" s="109"/>
      <c r="I93" s="109"/>
      <c r="J93" s="109"/>
      <c r="K93" s="109"/>
      <c r="L93" s="109"/>
      <c r="M93" s="109"/>
      <c r="N93" s="109"/>
      <c r="O93" s="109"/>
    </row>
    <row r="94" spans="1:15" s="8" customFormat="1" ht="18.75" x14ac:dyDescent="0.25">
      <c r="A94" s="143"/>
      <c r="B94" s="101"/>
      <c r="C94" s="137"/>
      <c r="D94" s="87"/>
      <c r="E94" s="100"/>
      <c r="F94" s="89"/>
      <c r="G94" s="87"/>
      <c r="H94" s="87"/>
      <c r="I94" s="87"/>
      <c r="J94" s="87"/>
      <c r="K94" s="87"/>
      <c r="L94" s="87"/>
      <c r="M94" s="87"/>
      <c r="N94" s="87"/>
      <c r="O94" s="113"/>
    </row>
    <row r="95" spans="1:15" s="8" customFormat="1" ht="18.75" x14ac:dyDescent="0.25">
      <c r="A95" s="143"/>
      <c r="B95" s="98"/>
      <c r="C95" s="98"/>
      <c r="D95" s="97"/>
      <c r="E95" s="100"/>
      <c r="F95" s="100"/>
      <c r="G95" s="97"/>
      <c r="H95" s="97"/>
      <c r="I95" s="97"/>
      <c r="J95" s="97"/>
      <c r="K95" s="97"/>
      <c r="L95" s="97"/>
      <c r="M95" s="97"/>
      <c r="N95" s="97"/>
      <c r="O95" s="97"/>
    </row>
    <row r="96" spans="1:15" s="8" customFormat="1" ht="18.75" x14ac:dyDescent="0.25">
      <c r="A96" s="143"/>
      <c r="B96" s="110"/>
      <c r="C96" s="110"/>
      <c r="D96" s="109"/>
      <c r="E96" s="100"/>
      <c r="F96" s="112"/>
      <c r="G96" s="109"/>
      <c r="H96" s="109"/>
      <c r="I96" s="109"/>
      <c r="J96" s="109"/>
      <c r="K96" s="109"/>
      <c r="L96" s="109"/>
      <c r="M96" s="109"/>
      <c r="N96" s="109"/>
      <c r="O96" s="109"/>
    </row>
    <row r="97" spans="1:15" s="8" customFormat="1" ht="18.75" x14ac:dyDescent="0.25">
      <c r="A97" s="143"/>
      <c r="B97" s="90"/>
      <c r="C97" s="90"/>
      <c r="D97" s="87"/>
      <c r="E97" s="100"/>
      <c r="F97" s="89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8" customFormat="1" ht="18.75" x14ac:dyDescent="0.25">
      <c r="A98" s="143"/>
      <c r="B98" s="110"/>
      <c r="C98" s="110"/>
      <c r="D98" s="109"/>
      <c r="E98" s="100"/>
      <c r="F98" s="112"/>
      <c r="G98" s="109"/>
      <c r="H98" s="109"/>
      <c r="I98" s="109"/>
      <c r="J98" s="109"/>
      <c r="K98" s="109"/>
      <c r="L98" s="109"/>
      <c r="M98" s="109"/>
      <c r="N98" s="109"/>
      <c r="O98" s="109"/>
    </row>
    <row r="99" spans="1:15" s="8" customFormat="1" ht="18.75" x14ac:dyDescent="0.25">
      <c r="A99" s="143"/>
      <c r="B99" s="98"/>
      <c r="C99" s="98"/>
      <c r="D99" s="97"/>
      <c r="E99" s="100"/>
      <c r="F99" s="100"/>
      <c r="G99" s="97"/>
      <c r="H99" s="97"/>
      <c r="I99" s="97"/>
      <c r="J99" s="97"/>
      <c r="K99" s="97"/>
      <c r="L99" s="97"/>
      <c r="M99" s="97"/>
      <c r="N99" s="97"/>
      <c r="O99" s="97"/>
    </row>
    <row r="100" spans="1:15" s="8" customFormat="1" ht="18.75" x14ac:dyDescent="0.25">
      <c r="A100" s="143"/>
      <c r="B100" s="110"/>
      <c r="C100" s="110"/>
      <c r="D100" s="109"/>
      <c r="E100" s="100"/>
      <c r="F100" s="112"/>
      <c r="G100" s="109"/>
      <c r="H100" s="109"/>
      <c r="I100" s="109"/>
      <c r="J100" s="109"/>
      <c r="K100" s="109"/>
      <c r="L100" s="109"/>
      <c r="M100" s="109"/>
      <c r="N100" s="109"/>
      <c r="O100" s="109"/>
    </row>
    <row r="101" spans="1:15" s="8" customFormat="1" ht="18.75" x14ac:dyDescent="0.25">
      <c r="A101" s="98"/>
      <c r="B101" s="110"/>
      <c r="C101" s="110"/>
      <c r="D101" s="87"/>
      <c r="E101" s="100"/>
      <c r="F101" s="100"/>
      <c r="G101" s="109"/>
      <c r="H101" s="109"/>
      <c r="I101" s="87"/>
      <c r="J101" s="87"/>
      <c r="K101" s="87"/>
      <c r="L101" s="87"/>
      <c r="M101" s="87"/>
      <c r="N101" s="87"/>
      <c r="O101" s="113"/>
    </row>
    <row r="102" spans="1:15" s="8" customFormat="1" ht="18.75" x14ac:dyDescent="0.25">
      <c r="A102" s="143"/>
      <c r="B102" s="90"/>
      <c r="C102" s="90"/>
      <c r="D102" s="87"/>
      <c r="E102" s="100"/>
      <c r="F102" s="89"/>
      <c r="G102" s="87"/>
      <c r="H102" s="87"/>
      <c r="I102" s="87"/>
      <c r="J102" s="87"/>
      <c r="K102" s="87"/>
      <c r="L102" s="87"/>
      <c r="M102" s="87"/>
      <c r="N102" s="87"/>
      <c r="O102" s="113"/>
    </row>
    <row r="103" spans="1:15" s="8" customFormat="1" ht="18.75" x14ac:dyDescent="0.25">
      <c r="A103" s="143"/>
      <c r="B103" s="98"/>
      <c r="C103" s="98"/>
      <c r="D103" s="97"/>
      <c r="E103" s="100"/>
      <c r="F103" s="100"/>
      <c r="G103" s="97"/>
      <c r="H103" s="97"/>
      <c r="I103" s="97"/>
      <c r="J103" s="97"/>
      <c r="K103" s="97"/>
      <c r="L103" s="97"/>
      <c r="M103" s="97"/>
      <c r="N103" s="97"/>
      <c r="O103" s="97"/>
    </row>
    <row r="104" spans="1:15" s="8" customFormat="1" ht="18.75" x14ac:dyDescent="0.25">
      <c r="A104" s="143"/>
      <c r="B104" s="98"/>
      <c r="C104" s="98"/>
      <c r="D104" s="97"/>
      <c r="E104" s="100"/>
      <c r="F104" s="100"/>
      <c r="G104" s="97"/>
      <c r="H104" s="97"/>
      <c r="I104" s="97"/>
      <c r="J104" s="97"/>
      <c r="K104" s="97"/>
      <c r="L104" s="97"/>
      <c r="M104" s="97"/>
      <c r="N104" s="97"/>
      <c r="O104" s="97"/>
    </row>
    <row r="105" spans="1:15" s="8" customFormat="1" ht="18.75" x14ac:dyDescent="0.25">
      <c r="A105" s="143"/>
      <c r="B105" s="98"/>
      <c r="C105" s="98"/>
      <c r="D105" s="97"/>
      <c r="E105" s="100"/>
      <c r="F105" s="100"/>
      <c r="G105" s="97"/>
      <c r="H105" s="97"/>
      <c r="I105" s="97"/>
      <c r="J105" s="97"/>
      <c r="K105" s="97"/>
      <c r="L105" s="97"/>
      <c r="M105" s="97"/>
      <c r="N105" s="97"/>
      <c r="O105" s="97"/>
    </row>
    <row r="106" spans="1:15" s="8" customFormat="1" ht="18.75" x14ac:dyDescent="0.25">
      <c r="A106" s="143"/>
      <c r="B106" s="98"/>
      <c r="C106" s="98"/>
      <c r="D106" s="97"/>
      <c r="E106" s="100"/>
      <c r="F106" s="100"/>
      <c r="G106" s="97"/>
      <c r="H106" s="97"/>
      <c r="I106" s="97"/>
      <c r="J106" s="97"/>
      <c r="K106" s="97"/>
      <c r="L106" s="97"/>
      <c r="M106" s="97"/>
      <c r="N106" s="97"/>
      <c r="O106" s="97"/>
    </row>
    <row r="107" spans="1:15" s="8" customFormat="1" ht="18.75" x14ac:dyDescent="0.25">
      <c r="A107" s="143"/>
      <c r="B107" s="110"/>
      <c r="C107" s="110"/>
      <c r="D107" s="109"/>
      <c r="E107" s="100"/>
      <c r="F107" s="112"/>
      <c r="G107" s="109"/>
      <c r="H107" s="109"/>
      <c r="I107" s="109"/>
      <c r="J107" s="109"/>
      <c r="K107" s="109"/>
      <c r="L107" s="109"/>
      <c r="M107" s="109"/>
      <c r="N107" s="109"/>
      <c r="O107" s="109"/>
    </row>
    <row r="108" spans="1:15" s="8" customFormat="1" ht="18.75" x14ac:dyDescent="0.25">
      <c r="A108" s="143"/>
      <c r="B108" s="98"/>
      <c r="C108" s="98"/>
      <c r="D108" s="97"/>
      <c r="E108" s="100"/>
      <c r="F108" s="100"/>
      <c r="G108" s="97"/>
      <c r="H108" s="97"/>
      <c r="I108" s="97"/>
      <c r="J108" s="97"/>
      <c r="K108" s="97"/>
      <c r="L108" s="97"/>
      <c r="M108" s="97"/>
      <c r="N108" s="97"/>
      <c r="O108" s="97"/>
    </row>
    <row r="109" spans="1:15" s="8" customFormat="1" ht="18.75" x14ac:dyDescent="0.25">
      <c r="A109" s="143"/>
      <c r="B109" s="98"/>
      <c r="C109" s="98"/>
      <c r="D109" s="97"/>
      <c r="E109" s="100"/>
      <c r="F109" s="100"/>
      <c r="G109" s="97"/>
      <c r="H109" s="97"/>
      <c r="I109" s="97"/>
      <c r="J109" s="97"/>
      <c r="K109" s="97"/>
      <c r="L109" s="97"/>
      <c r="M109" s="97"/>
      <c r="N109" s="97"/>
      <c r="O109" s="97"/>
    </row>
    <row r="110" spans="1:15" s="8" customFormat="1" ht="18.75" x14ac:dyDescent="0.25">
      <c r="A110" s="143"/>
      <c r="B110" s="98"/>
      <c r="C110" s="98"/>
      <c r="D110" s="97"/>
      <c r="E110" s="100"/>
      <c r="F110" s="100"/>
      <c r="G110" s="97"/>
      <c r="H110" s="97"/>
      <c r="I110" s="97"/>
      <c r="J110" s="97"/>
      <c r="K110" s="97"/>
      <c r="L110" s="97"/>
      <c r="M110" s="97"/>
      <c r="N110" s="97"/>
      <c r="O110" s="97"/>
    </row>
    <row r="111" spans="1:15" s="8" customFormat="1" ht="72" customHeight="1" x14ac:dyDescent="0.25">
      <c r="A111" s="143"/>
      <c r="B111" s="90"/>
      <c r="C111" s="90"/>
      <c r="D111" s="87"/>
      <c r="E111" s="100"/>
      <c r="F111" s="89"/>
      <c r="G111" s="87"/>
      <c r="H111" s="87"/>
      <c r="I111" s="87"/>
      <c r="J111" s="87"/>
      <c r="K111" s="87"/>
      <c r="L111" s="87"/>
      <c r="M111" s="87"/>
      <c r="N111" s="87"/>
      <c r="O111" s="113"/>
    </row>
    <row r="112" spans="1:15" s="8" customFormat="1" ht="18.75" x14ac:dyDescent="0.25">
      <c r="A112" s="143"/>
      <c r="B112" s="131"/>
      <c r="C112" s="131"/>
      <c r="D112" s="131"/>
      <c r="E112" s="100"/>
      <c r="F112" s="136"/>
      <c r="G112" s="131"/>
      <c r="H112" s="131"/>
      <c r="I112" s="131"/>
      <c r="J112" s="131"/>
      <c r="K112" s="131"/>
      <c r="L112" s="131"/>
      <c r="M112" s="131"/>
      <c r="N112" s="131"/>
      <c r="O112" s="141"/>
    </row>
    <row r="113" spans="1:15" s="8" customFormat="1" ht="18.75" x14ac:dyDescent="0.25">
      <c r="A113" s="143"/>
      <c r="B113" s="110"/>
      <c r="C113" s="110"/>
      <c r="D113" s="109"/>
      <c r="E113" s="100"/>
      <c r="F113" s="112"/>
      <c r="G113" s="109"/>
      <c r="H113" s="109"/>
      <c r="I113" s="109"/>
      <c r="J113" s="109"/>
      <c r="K113" s="109"/>
      <c r="L113" s="109"/>
      <c r="M113" s="109"/>
      <c r="N113" s="109"/>
      <c r="O113" s="109"/>
    </row>
    <row r="114" spans="1:15" s="8" customFormat="1" ht="18.75" x14ac:dyDescent="0.25">
      <c r="A114" s="143"/>
      <c r="B114" s="98"/>
      <c r="C114" s="98"/>
      <c r="D114" s="97"/>
      <c r="E114" s="100"/>
      <c r="F114" s="100"/>
      <c r="G114" s="97"/>
      <c r="H114" s="97"/>
      <c r="I114" s="97"/>
      <c r="J114" s="97"/>
      <c r="K114" s="97"/>
      <c r="L114" s="97"/>
      <c r="M114" s="97"/>
      <c r="N114" s="97"/>
      <c r="O114" s="97"/>
    </row>
    <row r="115" spans="1:15" s="8" customFormat="1" ht="18.75" x14ac:dyDescent="0.25">
      <c r="A115" s="143"/>
      <c r="B115" s="98"/>
      <c r="C115" s="98"/>
      <c r="D115" s="97"/>
      <c r="E115" s="100"/>
      <c r="F115" s="100"/>
      <c r="G115" s="97"/>
      <c r="H115" s="97"/>
      <c r="I115" s="97"/>
      <c r="J115" s="97"/>
      <c r="K115" s="97"/>
      <c r="L115" s="97"/>
      <c r="M115" s="97"/>
      <c r="N115" s="97"/>
      <c r="O115" s="97"/>
    </row>
    <row r="116" spans="1:15" s="8" customFormat="1" ht="18.75" x14ac:dyDescent="0.25">
      <c r="A116" s="143"/>
      <c r="B116" s="98"/>
      <c r="C116" s="98"/>
      <c r="D116" s="97"/>
      <c r="E116" s="100"/>
      <c r="F116" s="100"/>
      <c r="G116" s="97"/>
      <c r="H116" s="97"/>
      <c r="I116" s="97"/>
      <c r="J116" s="97"/>
      <c r="K116" s="97"/>
      <c r="L116" s="97"/>
      <c r="M116" s="97"/>
      <c r="N116" s="97"/>
      <c r="O116" s="97"/>
    </row>
    <row r="117" spans="1:15" s="8" customFormat="1" ht="18.75" x14ac:dyDescent="0.25">
      <c r="A117" s="143"/>
      <c r="B117" s="98"/>
      <c r="C117" s="98"/>
      <c r="D117" s="97"/>
      <c r="E117" s="100"/>
      <c r="F117" s="100"/>
      <c r="G117" s="97"/>
      <c r="H117" s="97"/>
      <c r="I117" s="97"/>
      <c r="J117" s="97"/>
      <c r="K117" s="97"/>
      <c r="L117" s="97"/>
      <c r="M117" s="97"/>
      <c r="N117" s="97"/>
      <c r="O117" s="97"/>
    </row>
    <row r="118" spans="1:15" s="8" customFormat="1" ht="89.25" customHeight="1" x14ac:dyDescent="0.25">
      <c r="A118" s="143"/>
      <c r="B118" s="98"/>
      <c r="C118" s="98"/>
      <c r="D118" s="97"/>
      <c r="E118" s="100"/>
      <c r="F118" s="100"/>
      <c r="G118" s="97"/>
      <c r="H118" s="97"/>
      <c r="I118" s="97"/>
      <c r="J118" s="97"/>
      <c r="K118" s="97"/>
      <c r="L118" s="97"/>
      <c r="M118" s="97"/>
      <c r="N118" s="97"/>
      <c r="O118" s="97"/>
    </row>
    <row r="119" spans="1:15" s="8" customFormat="1" ht="18.75" x14ac:dyDescent="0.25">
      <c r="A119" s="143"/>
      <c r="B119" s="98"/>
      <c r="C119" s="98"/>
      <c r="D119" s="97"/>
      <c r="E119" s="100"/>
      <c r="F119" s="100"/>
      <c r="G119" s="97"/>
      <c r="H119" s="97"/>
      <c r="I119" s="97"/>
      <c r="J119" s="97"/>
      <c r="K119" s="97"/>
      <c r="L119" s="97"/>
      <c r="M119" s="97"/>
      <c r="N119" s="97"/>
      <c r="O119" s="97"/>
    </row>
    <row r="120" spans="1:15" s="8" customFormat="1" ht="18.75" x14ac:dyDescent="0.25">
      <c r="A120" s="143"/>
      <c r="B120" s="98"/>
      <c r="C120" s="98"/>
      <c r="D120" s="97"/>
      <c r="E120" s="100"/>
      <c r="F120" s="100"/>
      <c r="G120" s="97"/>
      <c r="H120" s="97"/>
      <c r="I120" s="97"/>
      <c r="J120" s="97"/>
      <c r="K120" s="97"/>
      <c r="L120" s="97"/>
      <c r="M120" s="97"/>
      <c r="N120" s="97"/>
      <c r="O120" s="97"/>
    </row>
    <row r="121" spans="1:15" s="8" customFormat="1" ht="18.75" x14ac:dyDescent="0.25">
      <c r="A121" s="143"/>
      <c r="B121" s="110"/>
      <c r="C121" s="110"/>
      <c r="D121" s="109"/>
      <c r="E121" s="100"/>
      <c r="F121" s="112"/>
      <c r="G121" s="109"/>
      <c r="H121" s="109"/>
      <c r="I121" s="109"/>
      <c r="J121" s="109"/>
      <c r="K121" s="109"/>
      <c r="L121" s="109"/>
      <c r="M121" s="109"/>
      <c r="N121" s="109"/>
      <c r="O121" s="109"/>
    </row>
    <row r="122" spans="1:15" s="8" customFormat="1" ht="18.75" x14ac:dyDescent="0.25">
      <c r="A122" s="143"/>
      <c r="B122" s="110"/>
      <c r="C122" s="110"/>
      <c r="D122" s="109"/>
      <c r="E122" s="100"/>
      <c r="F122" s="112"/>
      <c r="G122" s="109"/>
      <c r="H122" s="109"/>
      <c r="I122" s="109"/>
      <c r="J122" s="109"/>
      <c r="K122" s="109"/>
      <c r="L122" s="109"/>
      <c r="M122" s="109"/>
      <c r="N122" s="109"/>
      <c r="O122" s="109"/>
    </row>
    <row r="123" spans="1:15" s="8" customFormat="1" ht="18.75" x14ac:dyDescent="0.25">
      <c r="A123" s="143"/>
      <c r="B123" s="90"/>
      <c r="C123" s="90"/>
      <c r="D123" s="87"/>
      <c r="E123" s="100"/>
      <c r="F123" s="89"/>
      <c r="G123" s="87"/>
      <c r="H123" s="87"/>
      <c r="I123" s="87"/>
      <c r="J123" s="87"/>
      <c r="K123" s="87"/>
      <c r="L123" s="87"/>
      <c r="M123" s="87"/>
      <c r="N123" s="87"/>
      <c r="O123" s="113"/>
    </row>
    <row r="124" spans="1:15" s="8" customFormat="1" ht="18.75" x14ac:dyDescent="0.25">
      <c r="A124" s="143"/>
      <c r="B124" s="110"/>
      <c r="C124" s="110"/>
      <c r="D124" s="109"/>
      <c r="E124" s="100"/>
      <c r="F124" s="112"/>
      <c r="G124" s="109"/>
      <c r="H124" s="109"/>
      <c r="I124" s="109"/>
      <c r="J124" s="109"/>
      <c r="K124" s="109"/>
      <c r="L124" s="109"/>
      <c r="M124" s="109"/>
      <c r="N124" s="109"/>
      <c r="O124" s="109"/>
    </row>
    <row r="125" spans="1:15" s="8" customFormat="1" ht="65.25" customHeight="1" x14ac:dyDescent="0.25">
      <c r="A125" s="143"/>
      <c r="B125" s="108"/>
      <c r="C125" s="108"/>
      <c r="D125" s="113"/>
      <c r="E125" s="100"/>
      <c r="F125" s="158"/>
      <c r="G125" s="113"/>
      <c r="H125" s="113"/>
      <c r="I125" s="113"/>
      <c r="J125" s="113"/>
      <c r="K125" s="113"/>
      <c r="L125" s="113"/>
      <c r="M125" s="113"/>
      <c r="N125" s="113"/>
      <c r="O125" s="113"/>
    </row>
    <row r="126" spans="1:15" s="8" customFormat="1" ht="74.25" customHeight="1" x14ac:dyDescent="0.25">
      <c r="A126" s="143"/>
      <c r="B126" s="110"/>
      <c r="C126" s="110"/>
      <c r="D126" s="112"/>
      <c r="E126" s="100"/>
      <c r="F126" s="112"/>
      <c r="G126" s="109"/>
      <c r="H126" s="109"/>
      <c r="I126" s="109"/>
      <c r="J126" s="109"/>
      <c r="K126" s="109"/>
      <c r="L126" s="109"/>
      <c r="M126" s="109"/>
      <c r="N126" s="109"/>
      <c r="O126" s="109"/>
    </row>
    <row r="127" spans="1:15" s="8" customFormat="1" ht="18.75" x14ac:dyDescent="0.25">
      <c r="A127" s="143"/>
      <c r="B127" s="97"/>
      <c r="C127" s="97"/>
      <c r="D127" s="97"/>
      <c r="E127" s="100"/>
      <c r="F127" s="100"/>
      <c r="G127" s="100"/>
      <c r="H127" s="100"/>
      <c r="I127" s="97"/>
      <c r="J127" s="97"/>
      <c r="K127" s="97"/>
      <c r="L127" s="97"/>
      <c r="M127" s="97"/>
      <c r="N127" s="97"/>
      <c r="O127" s="97"/>
    </row>
    <row r="128" spans="1:15" s="8" customFormat="1" ht="18.75" x14ac:dyDescent="0.25">
      <c r="A128" s="143"/>
      <c r="B128" s="98"/>
      <c r="C128" s="98"/>
      <c r="D128" s="97"/>
      <c r="E128" s="100"/>
      <c r="F128" s="100"/>
      <c r="G128" s="97"/>
      <c r="H128" s="97"/>
      <c r="I128" s="97"/>
      <c r="J128" s="97"/>
      <c r="K128" s="97"/>
      <c r="L128" s="97"/>
      <c r="M128" s="97"/>
      <c r="N128" s="97"/>
      <c r="O128" s="97"/>
    </row>
    <row r="129" spans="1:15" s="8" customFormat="1" ht="18.75" x14ac:dyDescent="0.25">
      <c r="A129" s="143"/>
      <c r="B129" s="97"/>
      <c r="C129" s="97"/>
      <c r="D129" s="97"/>
      <c r="E129" s="100"/>
      <c r="F129" s="100"/>
      <c r="G129" s="97"/>
      <c r="H129" s="97"/>
      <c r="I129" s="97"/>
      <c r="J129" s="97"/>
      <c r="K129" s="97"/>
      <c r="L129" s="97"/>
      <c r="M129" s="97"/>
      <c r="N129" s="97"/>
      <c r="O129" s="97"/>
    </row>
    <row r="130" spans="1:15" s="8" customFormat="1" ht="18.75" x14ac:dyDescent="0.25">
      <c r="A130" s="143"/>
      <c r="B130" s="98"/>
      <c r="C130" s="98"/>
      <c r="D130" s="97"/>
      <c r="E130" s="100"/>
      <c r="F130" s="100"/>
      <c r="G130" s="97"/>
      <c r="H130" s="97"/>
      <c r="I130" s="97"/>
      <c r="J130" s="97"/>
      <c r="K130" s="97"/>
      <c r="L130" s="97"/>
      <c r="M130" s="97"/>
      <c r="N130" s="97"/>
      <c r="O130" s="97"/>
    </row>
    <row r="131" spans="1:15" s="8" customFormat="1" ht="60.75" customHeight="1" x14ac:dyDescent="0.25">
      <c r="A131" s="143"/>
      <c r="B131" s="90"/>
      <c r="C131" s="90"/>
      <c r="D131" s="87"/>
      <c r="E131" s="100"/>
      <c r="F131" s="89"/>
      <c r="G131" s="87"/>
      <c r="H131" s="87"/>
      <c r="I131" s="87"/>
      <c r="J131" s="87"/>
      <c r="K131" s="87"/>
      <c r="L131" s="87"/>
      <c r="M131" s="87"/>
      <c r="N131" s="87"/>
      <c r="O131" s="113"/>
    </row>
    <row r="132" spans="1:15" s="8" customFormat="1" ht="18.75" x14ac:dyDescent="0.25">
      <c r="A132" s="143"/>
      <c r="B132" s="110"/>
      <c r="C132" s="110"/>
      <c r="D132" s="109"/>
      <c r="E132" s="100"/>
      <c r="F132" s="112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s="8" customFormat="1" ht="97.5" customHeight="1" x14ac:dyDescent="0.25">
      <c r="A133" s="143"/>
      <c r="B133" s="98"/>
      <c r="C133" s="98"/>
      <c r="D133" s="97"/>
      <c r="E133" s="100"/>
      <c r="F133" s="100"/>
      <c r="G133" s="97"/>
      <c r="H133" s="97"/>
      <c r="I133" s="97"/>
      <c r="J133" s="97"/>
      <c r="K133" s="97"/>
      <c r="L133" s="97"/>
      <c r="M133" s="97"/>
      <c r="N133" s="97"/>
      <c r="O133" s="97"/>
    </row>
    <row r="134" spans="1:15" s="8" customFormat="1" ht="18.75" x14ac:dyDescent="0.25">
      <c r="A134" s="143"/>
      <c r="B134" s="90"/>
      <c r="C134" s="90"/>
      <c r="D134" s="87"/>
      <c r="E134" s="100"/>
      <c r="F134" s="89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8" customFormat="1" ht="105" customHeight="1" x14ac:dyDescent="0.25">
      <c r="A135" s="143"/>
      <c r="B135" s="98"/>
      <c r="C135" s="98"/>
      <c r="D135" s="97"/>
      <c r="E135" s="100"/>
      <c r="F135" s="100"/>
      <c r="G135" s="97"/>
      <c r="H135" s="97"/>
      <c r="I135" s="97"/>
      <c r="J135" s="97"/>
      <c r="K135" s="97"/>
      <c r="L135" s="97"/>
      <c r="M135" s="97"/>
      <c r="N135" s="97"/>
      <c r="O135" s="97"/>
    </row>
    <row r="136" spans="1:15" s="8" customFormat="1" ht="18.75" x14ac:dyDescent="0.25">
      <c r="A136" s="143"/>
      <c r="B136" s="110"/>
      <c r="C136" s="110"/>
      <c r="D136" s="109"/>
      <c r="E136" s="100"/>
      <c r="F136" s="112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s="8" customFormat="1" ht="18.75" x14ac:dyDescent="0.25">
      <c r="A137" s="143"/>
      <c r="B137" s="98"/>
      <c r="C137" s="98"/>
      <c r="D137" s="97"/>
      <c r="E137" s="100"/>
      <c r="F137" s="100"/>
      <c r="G137" s="100"/>
      <c r="H137" s="100"/>
      <c r="I137" s="97"/>
      <c r="J137" s="97"/>
      <c r="K137" s="97"/>
      <c r="L137" s="97"/>
      <c r="M137" s="97"/>
      <c r="N137" s="97"/>
      <c r="O137" s="97"/>
    </row>
    <row r="138" spans="1:15" s="8" customFormat="1" ht="18.75" x14ac:dyDescent="0.25">
      <c r="A138" s="143"/>
      <c r="B138" s="97"/>
      <c r="C138" s="97"/>
      <c r="D138" s="97"/>
      <c r="E138" s="100"/>
      <c r="F138" s="100"/>
      <c r="G138" s="100"/>
      <c r="H138" s="100"/>
      <c r="I138" s="97"/>
      <c r="J138" s="97"/>
      <c r="K138" s="97"/>
      <c r="L138" s="97"/>
      <c r="M138" s="97"/>
      <c r="N138" s="97"/>
      <c r="O138" s="97"/>
    </row>
    <row r="139" spans="1:15" s="8" customFormat="1" ht="18.75" x14ac:dyDescent="0.25">
      <c r="A139" s="143"/>
      <c r="B139" s="110"/>
      <c r="C139" s="110"/>
      <c r="D139" s="109"/>
      <c r="E139" s="100"/>
      <c r="F139" s="112"/>
      <c r="G139" s="109"/>
      <c r="H139" s="109"/>
      <c r="I139" s="109"/>
      <c r="J139" s="109"/>
      <c r="K139" s="109"/>
      <c r="L139" s="109"/>
      <c r="M139" s="109"/>
      <c r="N139" s="109"/>
      <c r="O139" s="109"/>
    </row>
    <row r="140" spans="1:15" s="8" customFormat="1" ht="18.75" x14ac:dyDescent="0.25">
      <c r="A140" s="143"/>
      <c r="B140" s="98"/>
      <c r="C140" s="98"/>
      <c r="D140" s="97"/>
      <c r="E140" s="100"/>
      <c r="F140" s="100"/>
      <c r="G140" s="97"/>
      <c r="H140" s="97"/>
      <c r="I140" s="97"/>
      <c r="J140" s="97"/>
      <c r="K140" s="97"/>
      <c r="L140" s="97"/>
      <c r="M140" s="97"/>
      <c r="N140" s="97"/>
      <c r="O140" s="97"/>
    </row>
    <row r="141" spans="1:15" s="8" customFormat="1" ht="18.75" x14ac:dyDescent="0.25">
      <c r="A141" s="143"/>
      <c r="B141" s="98"/>
      <c r="C141" s="98"/>
      <c r="D141" s="97"/>
      <c r="E141" s="100"/>
      <c r="F141" s="100"/>
      <c r="G141" s="97"/>
      <c r="H141" s="97"/>
      <c r="I141" s="97"/>
      <c r="J141" s="97"/>
      <c r="K141" s="97"/>
      <c r="L141" s="97"/>
      <c r="M141" s="97"/>
      <c r="N141" s="97"/>
      <c r="O141" s="97"/>
    </row>
    <row r="142" spans="1:15" s="8" customFormat="1" ht="18.75" x14ac:dyDescent="0.25">
      <c r="A142" s="143"/>
      <c r="B142" s="98"/>
      <c r="C142" s="98"/>
      <c r="D142" s="97"/>
      <c r="E142" s="100"/>
      <c r="F142" s="100"/>
      <c r="G142" s="97"/>
      <c r="H142" s="97"/>
      <c r="I142" s="97"/>
      <c r="J142" s="97"/>
      <c r="K142" s="97"/>
      <c r="L142" s="97"/>
      <c r="M142" s="97"/>
      <c r="N142" s="97"/>
      <c r="O142" s="97"/>
    </row>
    <row r="143" spans="1:15" s="8" customFormat="1" ht="18.75" x14ac:dyDescent="0.25">
      <c r="A143" s="143"/>
      <c r="B143" s="110"/>
      <c r="C143" s="110"/>
      <c r="D143" s="109"/>
      <c r="E143" s="100"/>
      <c r="F143" s="112"/>
      <c r="G143" s="109"/>
      <c r="H143" s="109"/>
      <c r="I143" s="109"/>
      <c r="J143" s="109"/>
      <c r="K143" s="109"/>
      <c r="L143" s="109"/>
      <c r="M143" s="109"/>
      <c r="N143" s="109"/>
      <c r="O143" s="109"/>
    </row>
    <row r="144" spans="1:15" s="8" customFormat="1" ht="114.75" customHeight="1" x14ac:dyDescent="0.25">
      <c r="A144" s="143"/>
      <c r="B144" s="98"/>
      <c r="C144" s="98"/>
      <c r="D144" s="97"/>
      <c r="E144" s="100"/>
      <c r="F144" s="100"/>
      <c r="G144" s="97"/>
      <c r="H144" s="97"/>
      <c r="I144" s="97"/>
      <c r="J144" s="97"/>
      <c r="K144" s="97"/>
      <c r="L144" s="97"/>
      <c r="M144" s="97"/>
      <c r="N144" s="97"/>
      <c r="O144" s="97"/>
    </row>
    <row r="145" spans="1:15" s="8" customFormat="1" ht="98.25" customHeight="1" x14ac:dyDescent="0.25">
      <c r="A145" s="143"/>
      <c r="B145" s="98"/>
      <c r="C145" s="98"/>
      <c r="D145" s="97"/>
      <c r="E145" s="100"/>
      <c r="F145" s="100"/>
      <c r="G145" s="97"/>
      <c r="H145" s="97"/>
      <c r="I145" s="97"/>
      <c r="J145" s="97"/>
      <c r="K145" s="97"/>
      <c r="L145" s="97"/>
      <c r="M145" s="97"/>
      <c r="N145" s="97"/>
      <c r="O145" s="97"/>
    </row>
    <row r="146" spans="1:15" s="8" customFormat="1" ht="18.75" x14ac:dyDescent="0.25">
      <c r="A146" s="143"/>
      <c r="B146" s="110"/>
      <c r="C146" s="110"/>
      <c r="D146" s="109"/>
      <c r="E146" s="100"/>
      <c r="F146" s="112"/>
      <c r="G146" s="109"/>
      <c r="H146" s="109"/>
      <c r="I146" s="109"/>
      <c r="J146" s="109"/>
      <c r="K146" s="109"/>
      <c r="L146" s="109"/>
      <c r="M146" s="109"/>
      <c r="N146" s="109"/>
      <c r="O146" s="109"/>
    </row>
    <row r="147" spans="1:15" s="8" customFormat="1" ht="18.75" x14ac:dyDescent="0.25">
      <c r="A147" s="143"/>
      <c r="B147" s="110"/>
      <c r="C147" s="110"/>
      <c r="D147" s="109"/>
      <c r="E147" s="100"/>
      <c r="F147" s="112"/>
      <c r="G147" s="109"/>
      <c r="H147" s="109"/>
      <c r="I147" s="109"/>
      <c r="J147" s="109"/>
      <c r="K147" s="109"/>
      <c r="L147" s="109"/>
      <c r="M147" s="109"/>
      <c r="N147" s="109"/>
      <c r="O147" s="109"/>
    </row>
    <row r="148" spans="1:15" s="8" customFormat="1" ht="18.75" x14ac:dyDescent="0.25">
      <c r="A148" s="143"/>
      <c r="B148" s="98"/>
      <c r="C148" s="98"/>
      <c r="D148" s="97"/>
      <c r="E148" s="100"/>
      <c r="F148" s="100"/>
      <c r="G148" s="97"/>
      <c r="H148" s="97"/>
      <c r="I148" s="97"/>
      <c r="J148" s="97"/>
      <c r="K148" s="97"/>
      <c r="L148" s="97"/>
      <c r="M148" s="97"/>
      <c r="N148" s="97"/>
      <c r="O148" s="97"/>
    </row>
    <row r="149" spans="1:15" s="8" customFormat="1" ht="18.75" x14ac:dyDescent="0.25">
      <c r="A149" s="143"/>
      <c r="B149" s="110"/>
      <c r="C149" s="110"/>
      <c r="D149" s="109"/>
      <c r="E149" s="100"/>
      <c r="F149" s="112"/>
      <c r="G149" s="109"/>
      <c r="H149" s="109"/>
      <c r="I149" s="109"/>
      <c r="J149" s="109"/>
      <c r="K149" s="109"/>
      <c r="L149" s="109"/>
      <c r="M149" s="109"/>
      <c r="N149" s="109"/>
      <c r="O149" s="109"/>
    </row>
    <row r="150" spans="1:15" s="8" customFormat="1" ht="18.75" x14ac:dyDescent="0.25">
      <c r="A150" s="143"/>
      <c r="B150" s="110"/>
      <c r="C150" s="110"/>
      <c r="D150" s="109"/>
      <c r="E150" s="100"/>
      <c r="F150" s="112"/>
      <c r="G150" s="109"/>
      <c r="H150" s="109"/>
      <c r="I150" s="109"/>
      <c r="J150" s="109"/>
      <c r="K150" s="109"/>
      <c r="L150" s="109"/>
      <c r="M150" s="109"/>
      <c r="N150" s="109"/>
      <c r="O150" s="109"/>
    </row>
    <row r="151" spans="1:15" s="8" customFormat="1" ht="63.75" customHeight="1" x14ac:dyDescent="0.25">
      <c r="A151" s="143"/>
      <c r="B151" s="98"/>
      <c r="C151" s="98"/>
      <c r="D151" s="97"/>
      <c r="E151" s="100"/>
      <c r="F151" s="100"/>
      <c r="G151" s="97"/>
      <c r="H151" s="97"/>
      <c r="I151" s="97"/>
      <c r="J151" s="97"/>
      <c r="K151" s="97"/>
      <c r="L151" s="97"/>
      <c r="M151" s="97"/>
      <c r="N151" s="97"/>
      <c r="O151" s="97"/>
    </row>
    <row r="152" spans="1:15" s="8" customFormat="1" ht="113.25" customHeight="1" x14ac:dyDescent="0.25">
      <c r="A152" s="143"/>
      <c r="B152" s="98"/>
      <c r="C152" s="98"/>
      <c r="D152" s="97"/>
      <c r="E152" s="100"/>
      <c r="F152" s="100"/>
      <c r="G152" s="97"/>
      <c r="H152" s="97"/>
      <c r="I152" s="97"/>
      <c r="J152" s="97"/>
      <c r="K152" s="97"/>
      <c r="L152" s="97"/>
      <c r="M152" s="97"/>
      <c r="N152" s="97"/>
      <c r="O152" s="97"/>
    </row>
    <row r="153" spans="1:15" s="8" customFormat="1" ht="18.75" x14ac:dyDescent="0.25">
      <c r="A153" s="143"/>
      <c r="B153" s="98"/>
      <c r="C153" s="98"/>
      <c r="D153" s="98"/>
      <c r="E153" s="100"/>
      <c r="F153" s="100"/>
      <c r="G153" s="97"/>
      <c r="H153" s="97"/>
      <c r="I153" s="97"/>
      <c r="J153" s="97"/>
      <c r="K153" s="97"/>
      <c r="L153" s="97"/>
      <c r="M153" s="97"/>
      <c r="N153" s="97"/>
      <c r="O153" s="97"/>
    </row>
    <row r="154" spans="1:15" s="8" customFormat="1" ht="18.75" x14ac:dyDescent="0.25">
      <c r="A154" s="143"/>
      <c r="B154" s="98"/>
      <c r="C154" s="98"/>
      <c r="D154" s="97"/>
      <c r="E154" s="100"/>
      <c r="F154" s="100"/>
      <c r="G154" s="97"/>
      <c r="H154" s="97"/>
      <c r="I154" s="97"/>
      <c r="J154" s="97"/>
      <c r="K154" s="97"/>
      <c r="L154" s="97"/>
      <c r="M154" s="97"/>
      <c r="N154" s="97"/>
      <c r="O154" s="97"/>
    </row>
    <row r="155" spans="1:15" s="8" customFormat="1" ht="18.75" x14ac:dyDescent="0.25">
      <c r="A155" s="143"/>
      <c r="B155" s="110"/>
      <c r="C155" s="110"/>
      <c r="D155" s="109"/>
      <c r="E155" s="100"/>
      <c r="F155" s="112"/>
      <c r="G155" s="109"/>
      <c r="H155" s="109"/>
      <c r="I155" s="109"/>
      <c r="J155" s="87"/>
      <c r="K155" s="87"/>
      <c r="L155" s="87"/>
      <c r="M155" s="109"/>
      <c r="N155" s="97"/>
      <c r="O155" s="109"/>
    </row>
    <row r="156" spans="1:15" s="8" customFormat="1" ht="18.75" x14ac:dyDescent="0.25">
      <c r="A156" s="143"/>
      <c r="B156" s="109"/>
      <c r="C156" s="109"/>
      <c r="D156" s="109"/>
      <c r="E156" s="100"/>
      <c r="F156" s="112"/>
      <c r="G156" s="109"/>
      <c r="H156" s="109"/>
      <c r="I156" s="109"/>
      <c r="J156" s="109"/>
      <c r="K156" s="109"/>
      <c r="L156" s="109"/>
      <c r="M156" s="109"/>
      <c r="N156" s="113"/>
      <c r="O156" s="109"/>
    </row>
    <row r="157" spans="1:15" s="8" customFormat="1" ht="18.75" x14ac:dyDescent="0.25">
      <c r="A157" s="143"/>
      <c r="B157" s="110"/>
      <c r="C157" s="110"/>
      <c r="D157" s="109"/>
      <c r="E157" s="100"/>
      <c r="F157" s="112"/>
      <c r="G157" s="109"/>
      <c r="H157" s="109"/>
      <c r="I157" s="109"/>
      <c r="J157" s="109"/>
      <c r="K157" s="109"/>
      <c r="L157" s="109"/>
      <c r="M157" s="109"/>
      <c r="N157" s="113"/>
      <c r="O157" s="109"/>
    </row>
    <row r="158" spans="1:15" s="8" customFormat="1" ht="18.75" x14ac:dyDescent="0.25">
      <c r="A158" s="143"/>
      <c r="B158" s="110"/>
      <c r="C158" s="110"/>
      <c r="D158" s="109"/>
      <c r="E158" s="100"/>
      <c r="F158" s="112"/>
      <c r="G158" s="109"/>
      <c r="H158" s="109"/>
      <c r="I158" s="109"/>
      <c r="J158" s="109"/>
      <c r="K158" s="109"/>
      <c r="L158" s="109"/>
      <c r="M158" s="109"/>
      <c r="N158" s="109"/>
      <c r="O158" s="109"/>
    </row>
    <row r="159" spans="1:15" s="74" customFormat="1" ht="18.75" x14ac:dyDescent="0.25">
      <c r="A159" s="143"/>
      <c r="B159" s="108"/>
      <c r="C159" s="108"/>
      <c r="D159" s="113"/>
      <c r="E159" s="100"/>
      <c r="F159" s="158"/>
      <c r="G159" s="113"/>
      <c r="H159" s="113"/>
      <c r="I159" s="113"/>
      <c r="J159" s="113"/>
      <c r="K159" s="113"/>
      <c r="L159" s="113"/>
      <c r="M159" s="113"/>
      <c r="N159" s="113"/>
      <c r="O159" s="113"/>
    </row>
    <row r="160" spans="1:15" s="74" customFormat="1" ht="18.75" x14ac:dyDescent="0.25">
      <c r="A160" s="143"/>
      <c r="B160" s="113"/>
      <c r="C160" s="113"/>
      <c r="D160" s="113"/>
      <c r="E160" s="100"/>
      <c r="F160" s="158"/>
      <c r="G160" s="158"/>
      <c r="H160" s="158"/>
      <c r="I160" s="113"/>
      <c r="J160" s="113"/>
      <c r="K160" s="113"/>
      <c r="L160" s="113"/>
      <c r="M160" s="113"/>
      <c r="N160" s="113"/>
      <c r="O160" s="113"/>
    </row>
    <row r="161" spans="1:15" s="8" customFormat="1" ht="18.75" x14ac:dyDescent="0.25">
      <c r="A161" s="143"/>
      <c r="B161" s="100"/>
      <c r="C161" s="100"/>
      <c r="D161" s="97"/>
      <c r="E161" s="100"/>
      <c r="F161" s="100"/>
      <c r="G161" s="100"/>
      <c r="H161" s="100"/>
      <c r="I161" s="97"/>
      <c r="J161" s="97"/>
      <c r="K161" s="97"/>
      <c r="L161" s="97"/>
      <c r="M161" s="97"/>
      <c r="N161" s="97"/>
      <c r="O161" s="97"/>
    </row>
    <row r="162" spans="1:15" s="57" customFormat="1" ht="18.75" x14ac:dyDescent="0.25">
      <c r="A162" s="143"/>
      <c r="B162" s="109"/>
      <c r="C162" s="109"/>
      <c r="D162" s="109"/>
      <c r="E162" s="100"/>
      <c r="F162" s="112"/>
      <c r="G162" s="109"/>
      <c r="H162" s="109"/>
      <c r="I162" s="110"/>
      <c r="J162" s="109"/>
      <c r="K162" s="109"/>
      <c r="L162" s="109"/>
      <c r="M162" s="109"/>
      <c r="N162" s="97"/>
      <c r="O162" s="109"/>
    </row>
    <row r="163" spans="1:15" s="8" customFormat="1" ht="57.75" customHeight="1" x14ac:dyDescent="0.25">
      <c r="A163" s="143"/>
      <c r="B163" s="110"/>
      <c r="C163" s="110"/>
      <c r="D163" s="112"/>
      <c r="E163" s="100"/>
      <c r="F163" s="112"/>
      <c r="G163" s="112"/>
      <c r="H163" s="112"/>
      <c r="I163" s="109"/>
      <c r="J163" s="109"/>
      <c r="K163" s="109"/>
      <c r="L163" s="109"/>
      <c r="M163" s="109"/>
      <c r="N163" s="109"/>
      <c r="O163" s="109"/>
    </row>
    <row r="164" spans="1:15" s="8" customFormat="1" ht="18.75" x14ac:dyDescent="0.25">
      <c r="A164" s="143"/>
      <c r="B164" s="110"/>
      <c r="C164" s="110"/>
      <c r="D164" s="109"/>
      <c r="E164" s="100"/>
      <c r="F164" s="112"/>
      <c r="G164" s="109"/>
      <c r="H164" s="109"/>
      <c r="I164" s="109"/>
      <c r="J164" s="109"/>
      <c r="K164" s="109"/>
      <c r="L164" s="109"/>
      <c r="M164" s="109"/>
      <c r="N164" s="109"/>
      <c r="O164" s="109"/>
    </row>
    <row r="165" spans="1:15" s="8" customFormat="1" ht="18.75" x14ac:dyDescent="0.25">
      <c r="A165" s="143"/>
      <c r="B165" s="140"/>
      <c r="C165" s="140"/>
      <c r="D165" s="131"/>
      <c r="E165" s="100"/>
      <c r="F165" s="136"/>
      <c r="G165" s="131"/>
      <c r="H165" s="131"/>
      <c r="I165" s="131"/>
      <c r="J165" s="131"/>
      <c r="K165" s="131"/>
      <c r="L165" s="131"/>
      <c r="M165" s="131"/>
      <c r="N165" s="131"/>
      <c r="O165" s="141"/>
    </row>
    <row r="166" spans="1:15" s="8" customFormat="1" ht="18.75" x14ac:dyDescent="0.25">
      <c r="A166" s="143"/>
      <c r="B166" s="110"/>
      <c r="C166" s="110"/>
      <c r="D166" s="109"/>
      <c r="E166" s="100"/>
      <c r="F166" s="112"/>
      <c r="G166" s="109"/>
      <c r="H166" s="109"/>
      <c r="I166" s="109"/>
      <c r="J166" s="109"/>
      <c r="K166" s="109"/>
      <c r="L166" s="109"/>
      <c r="M166" s="109"/>
      <c r="N166" s="97"/>
      <c r="O166" s="109"/>
    </row>
    <row r="167" spans="1:15" s="8" customFormat="1" ht="18.75" x14ac:dyDescent="0.25">
      <c r="A167" s="143"/>
      <c r="B167" s="110"/>
      <c r="C167" s="110"/>
      <c r="D167" s="109"/>
      <c r="E167" s="100"/>
      <c r="F167" s="89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8" customFormat="1" ht="18.75" x14ac:dyDescent="0.25">
      <c r="A168" s="143"/>
      <c r="B168" s="110"/>
      <c r="C168" s="110"/>
      <c r="D168" s="109"/>
      <c r="E168" s="100"/>
      <c r="F168" s="89"/>
      <c r="G168" s="87"/>
      <c r="H168" s="87"/>
      <c r="I168" s="87"/>
      <c r="J168" s="87"/>
      <c r="K168" s="87"/>
      <c r="L168" s="87"/>
      <c r="M168" s="87"/>
      <c r="N168" s="87"/>
      <c r="O168" s="113"/>
    </row>
    <row r="169" spans="1:15" s="8" customFormat="1" ht="18.75" x14ac:dyDescent="0.25">
      <c r="A169" s="98"/>
      <c r="B169" s="98"/>
      <c r="C169" s="98"/>
      <c r="D169" s="97"/>
      <c r="E169" s="100"/>
      <c r="F169" s="100"/>
      <c r="G169" s="97"/>
      <c r="H169" s="97"/>
      <c r="I169" s="97"/>
      <c r="J169" s="97"/>
      <c r="K169" s="97"/>
      <c r="L169" s="97"/>
      <c r="M169" s="97"/>
      <c r="N169" s="97"/>
      <c r="O169" s="97"/>
    </row>
    <row r="170" spans="1:15" s="71" customFormat="1" ht="84.75" customHeight="1" x14ac:dyDescent="0.25">
      <c r="A170" s="110"/>
      <c r="B170" s="110"/>
      <c r="C170" s="110"/>
      <c r="D170" s="109"/>
      <c r="E170" s="100"/>
      <c r="F170" s="112"/>
      <c r="G170" s="109"/>
      <c r="H170" s="109"/>
      <c r="I170" s="109"/>
      <c r="J170" s="109"/>
      <c r="K170" s="109"/>
      <c r="L170" s="109"/>
      <c r="M170" s="109"/>
      <c r="N170" s="113"/>
      <c r="O170" s="109"/>
    </row>
    <row r="171" spans="1:15" s="8" customFormat="1" ht="18.75" x14ac:dyDescent="0.25">
      <c r="A171" s="98"/>
      <c r="B171" s="98"/>
      <c r="C171" s="98"/>
      <c r="D171" s="97"/>
      <c r="E171" s="100"/>
      <c r="F171" s="100"/>
      <c r="G171" s="97"/>
      <c r="H171" s="97"/>
      <c r="I171" s="97"/>
      <c r="J171" s="97"/>
      <c r="K171" s="97"/>
      <c r="L171" s="97"/>
      <c r="M171" s="97"/>
      <c r="N171" s="97"/>
      <c r="O171" s="97"/>
    </row>
    <row r="172" spans="1:15" s="8" customFormat="1" ht="18.75" x14ac:dyDescent="0.25">
      <c r="A172" s="98"/>
      <c r="B172" s="98"/>
      <c r="C172" s="98"/>
      <c r="D172" s="97"/>
      <c r="E172" s="100"/>
      <c r="F172" s="100"/>
      <c r="G172" s="97"/>
      <c r="H172" s="97"/>
      <c r="I172" s="97"/>
      <c r="J172" s="97"/>
      <c r="K172" s="97"/>
      <c r="L172" s="97"/>
      <c r="M172" s="97"/>
      <c r="N172" s="97"/>
      <c r="O172" s="97"/>
    </row>
    <row r="173" spans="1:15" s="8" customFormat="1" ht="18.75" x14ac:dyDescent="0.25">
      <c r="A173" s="108"/>
      <c r="B173" s="108"/>
      <c r="C173" s="108"/>
      <c r="D173" s="113"/>
      <c r="E173" s="100"/>
      <c r="F173" s="158"/>
      <c r="G173" s="113"/>
      <c r="H173" s="113"/>
      <c r="I173" s="113"/>
      <c r="J173" s="113"/>
      <c r="K173" s="113"/>
      <c r="L173" s="113"/>
      <c r="M173" s="113"/>
      <c r="N173" s="113"/>
      <c r="O173" s="113"/>
    </row>
    <row r="174" spans="1:15" s="8" customFormat="1" ht="18.75" x14ac:dyDescent="0.3">
      <c r="A174" s="110"/>
      <c r="B174" s="122"/>
      <c r="C174" s="122"/>
      <c r="D174" s="122"/>
      <c r="E174" s="100"/>
      <c r="F174" s="112"/>
      <c r="G174" s="112"/>
      <c r="H174" s="112"/>
      <c r="I174" s="109"/>
      <c r="J174" s="109"/>
      <c r="K174" s="109"/>
      <c r="L174" s="109"/>
      <c r="M174" s="109"/>
      <c r="N174" s="113"/>
      <c r="O174" s="109"/>
    </row>
    <row r="175" spans="1:15" s="8" customFormat="1" ht="18.75" x14ac:dyDescent="0.25">
      <c r="A175" s="114"/>
      <c r="B175" s="140"/>
      <c r="C175" s="110"/>
      <c r="D175" s="87"/>
      <c r="E175" s="100"/>
      <c r="F175" s="103"/>
      <c r="G175" s="87"/>
      <c r="H175" s="87"/>
      <c r="I175" s="87"/>
      <c r="J175" s="87"/>
      <c r="K175" s="87"/>
      <c r="L175" s="87"/>
      <c r="M175" s="87"/>
      <c r="N175" s="87"/>
      <c r="O175" s="113"/>
    </row>
    <row r="176" spans="1:15" s="8" customFormat="1" ht="18.75" x14ac:dyDescent="0.25">
      <c r="A176" s="98"/>
      <c r="B176" s="110"/>
      <c r="C176" s="110"/>
      <c r="D176" s="109"/>
      <c r="E176" s="100"/>
      <c r="F176" s="112"/>
      <c r="G176" s="109"/>
      <c r="H176" s="109"/>
      <c r="I176" s="109"/>
      <c r="J176" s="109"/>
      <c r="K176" s="109"/>
      <c r="L176" s="109"/>
      <c r="M176" s="109"/>
      <c r="N176" s="109"/>
      <c r="O176" s="109"/>
    </row>
    <row r="177" spans="1:18" s="8" customFormat="1" ht="18.75" x14ac:dyDescent="0.25">
      <c r="A177" s="110"/>
      <c r="B177" s="110"/>
      <c r="C177" s="110"/>
      <c r="D177" s="109"/>
      <c r="E177" s="100"/>
      <c r="F177" s="112"/>
      <c r="G177" s="109"/>
      <c r="H177" s="109"/>
      <c r="I177" s="109"/>
      <c r="J177" s="109"/>
      <c r="K177" s="109"/>
      <c r="L177" s="109"/>
      <c r="M177" s="109"/>
      <c r="N177" s="113"/>
      <c r="O177" s="109"/>
    </row>
    <row r="178" spans="1:18" s="8" customFormat="1" ht="18.75" x14ac:dyDescent="0.25">
      <c r="A178" s="98"/>
      <c r="B178" s="110"/>
      <c r="C178" s="110"/>
      <c r="D178" s="109"/>
      <c r="E178" s="100"/>
      <c r="F178" s="112"/>
      <c r="G178" s="109"/>
      <c r="H178" s="109"/>
      <c r="I178" s="109"/>
      <c r="J178" s="109"/>
      <c r="K178" s="109"/>
      <c r="L178" s="109"/>
      <c r="M178" s="109"/>
      <c r="N178" s="109"/>
      <c r="O178" s="109"/>
    </row>
    <row r="179" spans="1:18" s="8" customFormat="1" ht="123.75" customHeight="1" x14ac:dyDescent="0.25">
      <c r="A179" s="110"/>
      <c r="B179" s="110"/>
      <c r="C179" s="110"/>
      <c r="D179" s="109"/>
      <c r="E179" s="100"/>
      <c r="F179" s="112"/>
      <c r="G179" s="109"/>
      <c r="H179" s="109"/>
      <c r="I179" s="109"/>
      <c r="J179" s="109"/>
      <c r="K179" s="109"/>
      <c r="L179" s="109"/>
      <c r="M179" s="109"/>
      <c r="N179" s="97"/>
      <c r="O179" s="109"/>
    </row>
    <row r="180" spans="1:18" s="8" customFormat="1" ht="18.75" x14ac:dyDescent="0.25">
      <c r="A180" s="110"/>
      <c r="B180" s="110"/>
      <c r="C180" s="110"/>
      <c r="D180" s="109"/>
      <c r="E180" s="100"/>
      <c r="F180" s="112"/>
      <c r="G180" s="109"/>
      <c r="H180" s="109"/>
      <c r="I180" s="109"/>
      <c r="J180" s="109"/>
      <c r="K180" s="109"/>
      <c r="L180" s="109"/>
      <c r="M180" s="109"/>
      <c r="N180" s="97"/>
      <c r="O180" s="109"/>
    </row>
    <row r="181" spans="1:18" s="8" customFormat="1" ht="18.75" x14ac:dyDescent="0.25">
      <c r="A181" s="114"/>
      <c r="B181" s="101"/>
      <c r="C181" s="101"/>
      <c r="D181" s="101"/>
      <c r="E181" s="89"/>
      <c r="F181" s="89"/>
      <c r="G181" s="95"/>
      <c r="H181" s="95"/>
      <c r="I181" s="95"/>
      <c r="J181" s="95"/>
      <c r="K181" s="95"/>
      <c r="L181" s="95"/>
      <c r="M181" s="95"/>
      <c r="N181" s="95"/>
      <c r="O181" s="134"/>
    </row>
    <row r="182" spans="1:18" s="8" customFormat="1" ht="18.75" x14ac:dyDescent="0.25">
      <c r="A182" s="98"/>
      <c r="B182" s="97"/>
      <c r="C182" s="97"/>
      <c r="D182" s="97"/>
      <c r="E182" s="100"/>
      <c r="F182" s="100"/>
      <c r="G182" s="97"/>
      <c r="H182" s="97"/>
      <c r="I182" s="97"/>
      <c r="J182" s="97"/>
      <c r="K182" s="97"/>
      <c r="L182" s="97"/>
      <c r="M182" s="97"/>
      <c r="N182" s="97"/>
      <c r="O182" s="97"/>
    </row>
    <row r="183" spans="1:18" s="8" customFormat="1" ht="18.75" x14ac:dyDescent="0.25">
      <c r="A183" s="110"/>
      <c r="B183" s="140"/>
      <c r="C183" s="110"/>
      <c r="D183" s="109"/>
      <c r="E183" s="89"/>
      <c r="F183" s="136"/>
      <c r="G183" s="131"/>
      <c r="H183" s="131"/>
      <c r="I183" s="131"/>
      <c r="J183" s="131"/>
      <c r="K183" s="131"/>
      <c r="L183" s="131"/>
      <c r="M183" s="131"/>
      <c r="N183" s="131"/>
      <c r="O183" s="141"/>
    </row>
    <row r="184" spans="1:18" s="8" customFormat="1" ht="18.75" x14ac:dyDescent="0.25">
      <c r="A184" s="108"/>
      <c r="B184" s="90"/>
      <c r="C184" s="90"/>
      <c r="D184" s="87"/>
      <c r="E184" s="89"/>
      <c r="F184" s="89"/>
      <c r="G184" s="87"/>
      <c r="H184" s="87"/>
      <c r="I184" s="87"/>
      <c r="J184" s="87"/>
      <c r="K184" s="87"/>
      <c r="L184" s="87"/>
      <c r="M184" s="87"/>
      <c r="N184" s="87"/>
      <c r="O184" s="87"/>
      <c r="P184" s="64"/>
      <c r="Q184" s="64"/>
      <c r="R184" s="63"/>
    </row>
    <row r="185" spans="1:18" s="8" customFormat="1" ht="114.75" customHeight="1" x14ac:dyDescent="0.3">
      <c r="A185" s="110"/>
      <c r="B185" s="122"/>
      <c r="C185" s="122"/>
      <c r="D185" s="109"/>
      <c r="E185" s="100"/>
      <c r="F185" s="112"/>
      <c r="G185" s="112"/>
      <c r="H185" s="112"/>
      <c r="I185" s="109"/>
      <c r="J185" s="109"/>
      <c r="K185" s="109"/>
      <c r="L185" s="109"/>
      <c r="M185" s="109"/>
      <c r="N185" s="113"/>
      <c r="O185" s="109"/>
    </row>
    <row r="186" spans="1:18" s="8" customFormat="1" ht="18.75" x14ac:dyDescent="0.25">
      <c r="A186" s="98"/>
      <c r="B186" s="110"/>
      <c r="C186" s="110"/>
      <c r="D186" s="109"/>
      <c r="E186" s="100"/>
      <c r="F186" s="112"/>
      <c r="G186" s="112"/>
      <c r="H186" s="112"/>
      <c r="I186" s="109"/>
      <c r="J186" s="109"/>
      <c r="K186" s="109"/>
      <c r="L186" s="109"/>
      <c r="M186" s="109"/>
      <c r="N186" s="109"/>
      <c r="O186" s="109"/>
    </row>
    <row r="187" spans="1:18" s="8" customFormat="1" ht="18.75" x14ac:dyDescent="0.25">
      <c r="A187" s="98"/>
      <c r="B187" s="98"/>
      <c r="C187" s="98"/>
      <c r="D187" s="97"/>
      <c r="E187" s="100"/>
      <c r="F187" s="100"/>
      <c r="G187" s="97"/>
      <c r="H187" s="97"/>
      <c r="I187" s="97"/>
      <c r="J187" s="97"/>
      <c r="K187" s="97"/>
      <c r="L187" s="97"/>
      <c r="M187" s="97"/>
      <c r="N187" s="97"/>
      <c r="O187" s="97"/>
    </row>
    <row r="188" spans="1:18" s="8" customFormat="1" ht="18.75" x14ac:dyDescent="0.25">
      <c r="A188" s="98"/>
      <c r="B188" s="98"/>
      <c r="C188" s="98"/>
      <c r="D188" s="97"/>
      <c r="E188" s="100"/>
      <c r="F188" s="100"/>
      <c r="G188" s="97"/>
      <c r="H188" s="97"/>
      <c r="I188" s="97"/>
      <c r="J188" s="97"/>
      <c r="K188" s="97"/>
      <c r="L188" s="97"/>
      <c r="M188" s="97"/>
      <c r="N188" s="97"/>
      <c r="O188" s="97"/>
    </row>
    <row r="189" spans="1:18" s="8" customFormat="1" ht="18.75" x14ac:dyDescent="0.25">
      <c r="A189" s="98"/>
      <c r="B189" s="110"/>
      <c r="C189" s="110"/>
      <c r="D189" s="109"/>
      <c r="E189" s="100"/>
      <c r="F189" s="112"/>
      <c r="G189" s="109"/>
      <c r="H189" s="109"/>
      <c r="I189" s="109"/>
      <c r="J189" s="109"/>
      <c r="K189" s="109"/>
      <c r="L189" s="109"/>
      <c r="M189" s="109"/>
      <c r="N189" s="109"/>
      <c r="O189" s="109"/>
    </row>
    <row r="190" spans="1:18" s="8" customFormat="1" ht="18.75" x14ac:dyDescent="0.25">
      <c r="A190" s="98"/>
      <c r="B190" s="97"/>
      <c r="C190" s="97"/>
      <c r="D190" s="97"/>
      <c r="E190" s="100"/>
      <c r="F190" s="100"/>
      <c r="G190" s="100"/>
      <c r="H190" s="100"/>
      <c r="I190" s="97"/>
      <c r="J190" s="97"/>
      <c r="K190" s="97"/>
      <c r="L190" s="97"/>
      <c r="M190" s="97"/>
      <c r="N190" s="97"/>
      <c r="O190" s="97"/>
    </row>
    <row r="191" spans="1:18" s="8" customFormat="1" ht="18.75" x14ac:dyDescent="0.25">
      <c r="A191" s="110"/>
      <c r="B191" s="110"/>
      <c r="C191" s="110"/>
      <c r="D191" s="112"/>
      <c r="E191" s="100"/>
      <c r="F191" s="112"/>
      <c r="G191" s="112"/>
      <c r="H191" s="112"/>
      <c r="I191" s="109"/>
      <c r="J191" s="109"/>
      <c r="K191" s="109"/>
      <c r="L191" s="109"/>
      <c r="M191" s="109"/>
      <c r="N191" s="97"/>
      <c r="O191" s="109"/>
    </row>
    <row r="192" spans="1:18" s="8" customFormat="1" ht="102.75" customHeight="1" x14ac:dyDescent="0.25">
      <c r="A192" s="98"/>
      <c r="B192" s="110"/>
      <c r="C192" s="110"/>
      <c r="D192" s="109"/>
      <c r="E192" s="100"/>
      <c r="F192" s="112"/>
      <c r="G192" s="109"/>
      <c r="H192" s="109"/>
      <c r="I192" s="109"/>
      <c r="J192" s="109"/>
      <c r="K192" s="109"/>
      <c r="L192" s="109"/>
      <c r="M192" s="109"/>
      <c r="N192" s="109"/>
      <c r="O192" s="109"/>
    </row>
    <row r="193" spans="1:15" s="8" customFormat="1" ht="18.75" x14ac:dyDescent="0.25">
      <c r="A193" s="98"/>
      <c r="B193" s="98"/>
      <c r="C193" s="98"/>
      <c r="D193" s="97"/>
      <c r="E193" s="100"/>
      <c r="F193" s="100"/>
      <c r="G193" s="97"/>
      <c r="H193" s="97"/>
      <c r="I193" s="97"/>
      <c r="J193" s="97"/>
      <c r="K193" s="97"/>
      <c r="L193" s="97"/>
      <c r="M193" s="97"/>
      <c r="N193" s="97"/>
      <c r="O193" s="97"/>
    </row>
    <row r="194" spans="1:15" s="8" customFormat="1" ht="18.75" x14ac:dyDescent="0.25">
      <c r="A194" s="98"/>
      <c r="B194" s="98"/>
      <c r="C194" s="98"/>
      <c r="D194" s="97"/>
      <c r="E194" s="100"/>
      <c r="F194" s="100"/>
      <c r="G194" s="97"/>
      <c r="H194" s="97"/>
      <c r="I194" s="97"/>
      <c r="J194" s="97"/>
      <c r="K194" s="97"/>
      <c r="L194" s="97"/>
      <c r="M194" s="97"/>
      <c r="N194" s="97"/>
      <c r="O194" s="97"/>
    </row>
    <row r="195" spans="1:15" s="8" customFormat="1" ht="18.75" x14ac:dyDescent="0.25">
      <c r="A195" s="98"/>
      <c r="B195" s="98"/>
      <c r="C195" s="98"/>
      <c r="D195" s="97"/>
      <c r="E195" s="100"/>
      <c r="F195" s="100"/>
      <c r="G195" s="97"/>
      <c r="H195" s="97"/>
      <c r="I195" s="97"/>
      <c r="J195" s="97"/>
      <c r="K195" s="97"/>
      <c r="L195" s="97"/>
      <c r="M195" s="97"/>
      <c r="N195" s="97"/>
      <c r="O195" s="97"/>
    </row>
    <row r="196" spans="1:15" s="8" customFormat="1" x14ac:dyDescent="0.25">
      <c r="N196" s="41"/>
    </row>
    <row r="197" spans="1:15" s="8" customFormat="1" x14ac:dyDescent="0.25">
      <c r="N197" s="41"/>
    </row>
    <row r="198" spans="1:15" s="8" customFormat="1" x14ac:dyDescent="0.25">
      <c r="N198" s="41"/>
    </row>
    <row r="199" spans="1:15" s="8" customFormat="1" x14ac:dyDescent="0.25">
      <c r="N199" s="41"/>
    </row>
    <row r="200" spans="1:15" s="8" customFormat="1" x14ac:dyDescent="0.25">
      <c r="N200" s="41"/>
    </row>
    <row r="201" spans="1:15" s="8" customFormat="1" x14ac:dyDescent="0.25">
      <c r="N201" s="41"/>
    </row>
    <row r="202" spans="1:15" s="8" customFormat="1" x14ac:dyDescent="0.25">
      <c r="N202" s="41"/>
    </row>
    <row r="203" spans="1:15" s="8" customFormat="1" x14ac:dyDescent="0.25">
      <c r="N203" s="41"/>
    </row>
    <row r="204" spans="1:15" s="8" customFormat="1" x14ac:dyDescent="0.25">
      <c r="N204" s="41"/>
    </row>
    <row r="205" spans="1:15" s="8" customFormat="1" x14ac:dyDescent="0.25">
      <c r="N205" s="41"/>
    </row>
    <row r="206" spans="1:15" s="8" customFormat="1" x14ac:dyDescent="0.25">
      <c r="N206" s="41"/>
    </row>
    <row r="207" spans="1:15" s="8" customFormat="1" x14ac:dyDescent="0.25">
      <c r="N207" s="41"/>
    </row>
    <row r="208" spans="1:15" s="8" customFormat="1" x14ac:dyDescent="0.25">
      <c r="N208" s="41"/>
    </row>
    <row r="209" spans="14:14" s="8" customFormat="1" x14ac:dyDescent="0.25">
      <c r="N209" s="41"/>
    </row>
    <row r="210" spans="14:14" s="8" customFormat="1" x14ac:dyDescent="0.25">
      <c r="N210" s="41"/>
    </row>
    <row r="211" spans="14:14" s="8" customFormat="1" x14ac:dyDescent="0.25">
      <c r="N211" s="41"/>
    </row>
    <row r="212" spans="14:14" s="8" customFormat="1" x14ac:dyDescent="0.25">
      <c r="N212" s="44"/>
    </row>
    <row r="213" spans="14:14" s="8" customFormat="1" x14ac:dyDescent="0.25">
      <c r="N213" s="41"/>
    </row>
    <row r="214" spans="14:14" s="8" customFormat="1" x14ac:dyDescent="0.25">
      <c r="N214" s="41"/>
    </row>
    <row r="215" spans="14:14" s="8" customFormat="1" x14ac:dyDescent="0.25">
      <c r="N215" s="41"/>
    </row>
    <row r="216" spans="14:14" s="8" customFormat="1" x14ac:dyDescent="0.25">
      <c r="N216" s="43"/>
    </row>
    <row r="217" spans="14:14" s="8" customFormat="1" x14ac:dyDescent="0.25">
      <c r="N217" s="43"/>
    </row>
    <row r="218" spans="14:14" s="8" customFormat="1" x14ac:dyDescent="0.25">
      <c r="N218" s="43"/>
    </row>
    <row r="219" spans="14:14" x14ac:dyDescent="0.25">
      <c r="N219" s="40"/>
    </row>
    <row r="220" spans="14:14" x14ac:dyDescent="0.25">
      <c r="N220" s="40"/>
    </row>
    <row r="221" spans="14:14" x14ac:dyDescent="0.25">
      <c r="N221" s="40"/>
    </row>
    <row r="222" spans="14:14" x14ac:dyDescent="0.25">
      <c r="N222" s="40"/>
    </row>
    <row r="223" spans="14:14" x14ac:dyDescent="0.25">
      <c r="N223" s="40"/>
    </row>
    <row r="224" spans="14:14" x14ac:dyDescent="0.25">
      <c r="N224" s="40"/>
    </row>
    <row r="225" spans="14:14" x14ac:dyDescent="0.25">
      <c r="N225" s="40"/>
    </row>
    <row r="226" spans="14:14" x14ac:dyDescent="0.25">
      <c r="N226" s="40"/>
    </row>
    <row r="227" spans="14:14" x14ac:dyDescent="0.25">
      <c r="N227" s="40"/>
    </row>
    <row r="228" spans="14:14" x14ac:dyDescent="0.25">
      <c r="N228" s="40"/>
    </row>
    <row r="229" spans="14:14" x14ac:dyDescent="0.25">
      <c r="N229" s="40"/>
    </row>
  </sheetData>
  <mergeCells count="1">
    <mergeCell ref="A1:O1"/>
  </mergeCells>
  <pageMargins left="3.937007874015748E-2" right="3.937007874015748E-2" top="0" bottom="0" header="0.31496062992125984" footer="0.31496062992125984"/>
  <pageSetup paperSize="9" scale="73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F105-97C1-4A57-941E-7B6394803A90}">
  <sheetPr>
    <pageSetUpPr fitToPage="1"/>
  </sheetPr>
  <dimension ref="A1:P103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388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238" customFormat="1" ht="37.5" x14ac:dyDescent="0.25">
      <c r="A3" s="108">
        <f>ROW()-2</f>
        <v>1</v>
      </c>
      <c r="B3" s="90" t="s">
        <v>120</v>
      </c>
      <c r="C3" s="90" t="s">
        <v>208</v>
      </c>
      <c r="D3" s="90" t="s">
        <v>126</v>
      </c>
      <c r="E3" s="89">
        <f>SUM(Таблица29[[#This Row],[Средний балл аттестата]:[Балл первоочередной]])</f>
        <v>104.61</v>
      </c>
      <c r="F3" s="89">
        <v>4.33</v>
      </c>
      <c r="G3" s="87"/>
      <c r="H3" s="87"/>
      <c r="I3" s="87" t="s">
        <v>375</v>
      </c>
      <c r="J3" s="87" t="s">
        <v>15</v>
      </c>
      <c r="K3" s="87"/>
      <c r="L3" s="87"/>
      <c r="M3" s="87" t="s">
        <v>52</v>
      </c>
      <c r="N3" s="87"/>
      <c r="O3" s="113" t="s">
        <v>52</v>
      </c>
    </row>
    <row r="4" spans="1:15" s="8" customFormat="1" ht="61.5" customHeight="1" x14ac:dyDescent="0.3">
      <c r="A4" s="108">
        <f>ROW()-2</f>
        <v>2</v>
      </c>
      <c r="B4" s="106" t="s">
        <v>729</v>
      </c>
      <c r="C4" s="90" t="s">
        <v>207</v>
      </c>
      <c r="D4" s="87" t="s">
        <v>126</v>
      </c>
      <c r="E4" s="89">
        <f>SUM(Таблица29[[#This Row],[Средний балл аттестата]:[Балл первоочередной]])</f>
        <v>104.47</v>
      </c>
      <c r="F4" s="89">
        <v>4.26</v>
      </c>
      <c r="G4" s="105"/>
      <c r="H4" s="105"/>
      <c r="I4" s="271" t="s">
        <v>375</v>
      </c>
      <c r="J4" s="106" t="s">
        <v>15</v>
      </c>
      <c r="K4" s="106"/>
      <c r="L4" s="106"/>
      <c r="M4" s="87" t="s">
        <v>52</v>
      </c>
      <c r="N4" s="87" t="s">
        <v>52</v>
      </c>
      <c r="O4" s="113" t="s">
        <v>52</v>
      </c>
    </row>
    <row r="5" spans="1:15" s="238" customFormat="1" ht="93.75" x14ac:dyDescent="0.25">
      <c r="A5" s="108">
        <f>ROW()-2</f>
        <v>3</v>
      </c>
      <c r="B5" s="90" t="s">
        <v>241</v>
      </c>
      <c r="C5" s="90" t="s">
        <v>207</v>
      </c>
      <c r="D5" s="87" t="s">
        <v>126</v>
      </c>
      <c r="E5" s="89">
        <f>SUM(Таблица29[[#This Row],[Средний балл аттестата]:[Балл первоочередной]])</f>
        <v>104</v>
      </c>
      <c r="F5" s="89">
        <v>4.24</v>
      </c>
      <c r="G5" s="87"/>
      <c r="H5" s="87"/>
      <c r="I5" s="260" t="s">
        <v>375</v>
      </c>
      <c r="J5" s="87" t="s">
        <v>106</v>
      </c>
      <c r="K5" s="87" t="s">
        <v>438</v>
      </c>
      <c r="L5" s="87"/>
      <c r="M5" s="87" t="s">
        <v>52</v>
      </c>
      <c r="N5" s="87" t="s">
        <v>52</v>
      </c>
      <c r="O5" s="113" t="s">
        <v>52</v>
      </c>
    </row>
    <row r="6" spans="1:15" s="8" customFormat="1" ht="37.5" x14ac:dyDescent="0.25">
      <c r="A6" s="108">
        <f>ROW()-2</f>
        <v>4</v>
      </c>
      <c r="B6" s="110" t="s">
        <v>277</v>
      </c>
      <c r="C6" s="110" t="s">
        <v>209</v>
      </c>
      <c r="D6" s="109" t="s">
        <v>126</v>
      </c>
      <c r="E6" s="89">
        <f>SUM(Таблица29[[#This Row],[Средний балл аттестата]:[Балл первоочередной]])</f>
        <v>103.81</v>
      </c>
      <c r="F6" s="112">
        <v>4.24</v>
      </c>
      <c r="G6" s="109"/>
      <c r="H6" s="109"/>
      <c r="I6" s="249" t="s">
        <v>375</v>
      </c>
      <c r="J6" s="109" t="s">
        <v>15</v>
      </c>
      <c r="K6" s="109"/>
      <c r="L6" s="109"/>
      <c r="M6" s="109" t="s">
        <v>52</v>
      </c>
      <c r="N6" s="109" t="s">
        <v>52</v>
      </c>
      <c r="O6" s="109" t="s">
        <v>52</v>
      </c>
    </row>
    <row r="7" spans="1:15" s="8" customFormat="1" ht="37.5" x14ac:dyDescent="0.25">
      <c r="A7" s="108">
        <f>ROW()-2</f>
        <v>5</v>
      </c>
      <c r="B7" s="87" t="s">
        <v>405</v>
      </c>
      <c r="C7" s="87" t="s">
        <v>208</v>
      </c>
      <c r="D7" s="87" t="s">
        <v>126</v>
      </c>
      <c r="E7" s="89">
        <f>SUM(Таблица29[[#This Row],[Средний балл аттестата]:[Балл первоочередной]])</f>
        <v>103.8</v>
      </c>
      <c r="F7" s="89">
        <v>3.89</v>
      </c>
      <c r="G7" s="87"/>
      <c r="H7" s="87"/>
      <c r="I7" s="260" t="s">
        <v>375</v>
      </c>
      <c r="J7" s="161" t="s">
        <v>15</v>
      </c>
      <c r="K7" s="87"/>
      <c r="L7" s="87"/>
      <c r="M7" s="87" t="s">
        <v>52</v>
      </c>
      <c r="N7" s="87"/>
      <c r="O7" s="113" t="s">
        <v>52</v>
      </c>
    </row>
    <row r="8" spans="1:15" s="8" customFormat="1" ht="100.5" customHeight="1" x14ac:dyDescent="0.25">
      <c r="A8" s="108">
        <f>ROW()-2</f>
        <v>6</v>
      </c>
      <c r="B8" s="97" t="s">
        <v>713</v>
      </c>
      <c r="C8" s="97" t="s">
        <v>207</v>
      </c>
      <c r="D8" s="97" t="s">
        <v>126</v>
      </c>
      <c r="E8" s="100">
        <f>SUM(Таблица29[[#This Row],[Средний балл аттестата]:[Балл первоочередной]])</f>
        <v>104.88</v>
      </c>
      <c r="F8" s="97">
        <v>3.82</v>
      </c>
      <c r="G8" s="207"/>
      <c r="H8" s="97"/>
      <c r="I8" s="268" t="s">
        <v>375</v>
      </c>
      <c r="J8" s="97" t="s">
        <v>180</v>
      </c>
      <c r="K8" s="97" t="s">
        <v>15</v>
      </c>
      <c r="L8" s="97"/>
      <c r="M8" s="97" t="s">
        <v>52</v>
      </c>
      <c r="N8" s="97"/>
      <c r="O8" s="97"/>
    </row>
    <row r="9" spans="1:15" s="238" customFormat="1" ht="37.5" x14ac:dyDescent="0.3">
      <c r="A9" s="108">
        <f>ROW()-2</f>
        <v>7</v>
      </c>
      <c r="B9" s="106" t="s">
        <v>704</v>
      </c>
      <c r="C9" s="90" t="s">
        <v>207</v>
      </c>
      <c r="D9" s="106" t="s">
        <v>126</v>
      </c>
      <c r="E9" s="89">
        <f>SUM(Таблица29[[#This Row],[Средний балл аттестата]:[Балл первоочередной]])</f>
        <v>4.83</v>
      </c>
      <c r="F9" s="89">
        <v>3.81</v>
      </c>
      <c r="G9" s="87"/>
      <c r="H9" s="87"/>
      <c r="I9" s="260" t="s">
        <v>375</v>
      </c>
      <c r="J9" s="87" t="s">
        <v>15</v>
      </c>
      <c r="K9" s="87"/>
      <c r="L9" s="87"/>
      <c r="M9" s="87" t="s">
        <v>52</v>
      </c>
      <c r="N9" s="87" t="s">
        <v>52</v>
      </c>
      <c r="O9" s="113" t="s">
        <v>52</v>
      </c>
    </row>
    <row r="10" spans="1:15" s="238" customFormat="1" ht="37.5" x14ac:dyDescent="0.25">
      <c r="A10" s="108">
        <f>ROW()-2</f>
        <v>8</v>
      </c>
      <c r="B10" s="90" t="s">
        <v>287</v>
      </c>
      <c r="C10" s="90" t="s">
        <v>207</v>
      </c>
      <c r="D10" s="87" t="s">
        <v>126</v>
      </c>
      <c r="E10" s="89">
        <f>SUM(Таблица29[[#This Row],[Средний балл аттестата]:[Балл первоочередной]])</f>
        <v>4.82</v>
      </c>
      <c r="F10" s="89">
        <v>3.74</v>
      </c>
      <c r="G10" s="89"/>
      <c r="H10" s="89"/>
      <c r="I10" s="260" t="s">
        <v>375</v>
      </c>
      <c r="J10" s="87" t="s">
        <v>44</v>
      </c>
      <c r="K10" s="87" t="s">
        <v>15</v>
      </c>
      <c r="L10" s="87" t="s">
        <v>4</v>
      </c>
      <c r="M10" s="87" t="s">
        <v>52</v>
      </c>
      <c r="N10" s="87" t="s">
        <v>52</v>
      </c>
      <c r="O10" s="87" t="s">
        <v>52</v>
      </c>
    </row>
    <row r="11" spans="1:15" s="85" customFormat="1" ht="37.5" x14ac:dyDescent="0.25">
      <c r="A11" s="108">
        <f>ROW()-2</f>
        <v>9</v>
      </c>
      <c r="B11" s="90" t="s">
        <v>546</v>
      </c>
      <c r="C11" s="90" t="s">
        <v>208</v>
      </c>
      <c r="D11" s="87" t="s">
        <v>128</v>
      </c>
      <c r="E11" s="89">
        <f>SUM(Таблица29[[#This Row],[Средний балл аттестата]:[Балл первоочередной]])</f>
        <v>4.8099999999999996</v>
      </c>
      <c r="F11" s="89">
        <v>3.74</v>
      </c>
      <c r="G11" s="89"/>
      <c r="H11" s="89"/>
      <c r="I11" s="260" t="s">
        <v>375</v>
      </c>
      <c r="J11" s="87" t="s">
        <v>15</v>
      </c>
      <c r="K11" s="87" t="s">
        <v>44</v>
      </c>
      <c r="L11" s="87"/>
      <c r="M11" s="87" t="s">
        <v>52</v>
      </c>
      <c r="N11" s="87" t="s">
        <v>52</v>
      </c>
      <c r="O11" s="113" t="s">
        <v>52</v>
      </c>
    </row>
    <row r="12" spans="1:15" s="238" customFormat="1" ht="37.5" x14ac:dyDescent="0.25">
      <c r="A12" s="108">
        <f>ROW()-2</f>
        <v>10</v>
      </c>
      <c r="B12" s="87" t="s">
        <v>531</v>
      </c>
      <c r="C12" s="87" t="s">
        <v>208</v>
      </c>
      <c r="D12" s="87" t="s">
        <v>128</v>
      </c>
      <c r="E12" s="89">
        <f>SUM(Таблица29[[#This Row],[Средний балл аттестата]:[Балл первоочередной]])</f>
        <v>4.8099999999999996</v>
      </c>
      <c r="F12" s="89">
        <v>3.63</v>
      </c>
      <c r="G12" s="87"/>
      <c r="H12" s="87"/>
      <c r="I12" s="269" t="s">
        <v>375</v>
      </c>
      <c r="J12" s="87" t="s">
        <v>15</v>
      </c>
      <c r="K12" s="87" t="s">
        <v>44</v>
      </c>
      <c r="L12" s="87"/>
      <c r="M12" s="87" t="s">
        <v>52</v>
      </c>
      <c r="N12" s="87"/>
      <c r="O12" s="87" t="s">
        <v>52</v>
      </c>
    </row>
    <row r="13" spans="1:15" s="238" customFormat="1" ht="37.5" x14ac:dyDescent="0.25">
      <c r="A13" s="108">
        <f>ROW()-2</f>
        <v>11</v>
      </c>
      <c r="B13" s="90" t="s">
        <v>687</v>
      </c>
      <c r="C13" s="90" t="s">
        <v>208</v>
      </c>
      <c r="D13" s="87" t="s">
        <v>126</v>
      </c>
      <c r="E13" s="89">
        <f>SUM(Таблица29[[#This Row],[Средний балл аттестата]:[Балл первоочередной]])</f>
        <v>4.79</v>
      </c>
      <c r="F13" s="89">
        <v>3.6</v>
      </c>
      <c r="G13" s="89"/>
      <c r="H13" s="89"/>
      <c r="I13" s="260" t="s">
        <v>375</v>
      </c>
      <c r="J13" s="87" t="s">
        <v>15</v>
      </c>
      <c r="K13" s="87" t="s">
        <v>4</v>
      </c>
      <c r="L13" s="87"/>
      <c r="M13" s="87" t="s">
        <v>52</v>
      </c>
      <c r="N13" s="87"/>
      <c r="O13" s="113" t="s">
        <v>52</v>
      </c>
    </row>
    <row r="14" spans="1:15" s="8" customFormat="1" ht="37.5" x14ac:dyDescent="0.25">
      <c r="A14" s="108">
        <f>ROW()-2</f>
        <v>12</v>
      </c>
      <c r="B14" s="90" t="s">
        <v>687</v>
      </c>
      <c r="C14" s="90" t="s">
        <v>208</v>
      </c>
      <c r="D14" s="87" t="s">
        <v>126</v>
      </c>
      <c r="E14" s="89">
        <f>SUM(Таблица29[[#This Row],[Средний балл аттестата]:[Балл первоочередной]])</f>
        <v>4.75</v>
      </c>
      <c r="F14" s="89">
        <v>3.6</v>
      </c>
      <c r="G14" s="89"/>
      <c r="H14" s="89"/>
      <c r="I14" s="260" t="s">
        <v>375</v>
      </c>
      <c r="J14" s="87" t="s">
        <v>15</v>
      </c>
      <c r="K14" s="87" t="s">
        <v>4</v>
      </c>
      <c r="L14" s="87"/>
      <c r="M14" s="87" t="s">
        <v>52</v>
      </c>
      <c r="N14" s="87"/>
      <c r="O14" s="87" t="s">
        <v>52</v>
      </c>
    </row>
    <row r="15" spans="1:15" s="8" customFormat="1" ht="18.75" x14ac:dyDescent="0.25">
      <c r="A15" s="108">
        <f>ROW()-2</f>
        <v>13</v>
      </c>
      <c r="B15" s="90"/>
      <c r="C15" s="90"/>
      <c r="D15" s="89"/>
      <c r="E15" s="89"/>
      <c r="F15" s="89"/>
      <c r="G15" s="89"/>
      <c r="H15" s="89"/>
      <c r="I15" s="87"/>
      <c r="J15" s="87"/>
      <c r="K15" s="87"/>
      <c r="L15" s="87"/>
      <c r="M15" s="87"/>
      <c r="N15" s="87"/>
      <c r="O15" s="87"/>
    </row>
    <row r="16" spans="1:15" s="238" customFormat="1" ht="18.75" x14ac:dyDescent="0.25">
      <c r="A16" s="108">
        <f>ROW()-2</f>
        <v>14</v>
      </c>
      <c r="B16" s="110"/>
      <c r="C16" s="110"/>
      <c r="D16" s="87"/>
      <c r="E16" s="112"/>
      <c r="F16" s="112"/>
      <c r="G16" s="87"/>
      <c r="H16" s="87"/>
      <c r="I16" s="87"/>
      <c r="J16" s="87"/>
      <c r="K16" s="87"/>
      <c r="L16" s="87"/>
      <c r="M16" s="87"/>
      <c r="N16" s="87"/>
      <c r="O16" s="113"/>
    </row>
    <row r="17" spans="1:16" s="8" customFormat="1" ht="114" customHeight="1" x14ac:dyDescent="0.25">
      <c r="A17" s="108">
        <f>ROW()-2</f>
        <v>15</v>
      </c>
      <c r="B17" s="90"/>
      <c r="C17" s="90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113"/>
    </row>
    <row r="18" spans="1:16" s="8" customFormat="1" ht="18.75" x14ac:dyDescent="0.25">
      <c r="A18" s="108">
        <f>ROW()-2</f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6" s="238" customFormat="1" ht="18.75" x14ac:dyDescent="0.25">
      <c r="A19" s="90">
        <f>ROW()-2</f>
        <v>17</v>
      </c>
      <c r="B19" s="109"/>
      <c r="C19" s="109"/>
      <c r="D19" s="109"/>
      <c r="E19" s="89"/>
      <c r="F19" s="89"/>
      <c r="G19" s="89"/>
      <c r="H19" s="89"/>
      <c r="I19" s="87"/>
      <c r="J19" s="87"/>
      <c r="K19" s="87"/>
      <c r="L19" s="87"/>
      <c r="M19" s="87"/>
      <c r="N19" s="87"/>
      <c r="O19" s="113"/>
    </row>
    <row r="20" spans="1:16" s="99" customFormat="1" ht="18.75" x14ac:dyDescent="0.25">
      <c r="A20" s="90">
        <f>ROW()-2</f>
        <v>18</v>
      </c>
      <c r="B20" s="98"/>
      <c r="C20" s="98"/>
      <c r="D20" s="97"/>
      <c r="E20" s="100"/>
      <c r="F20" s="100"/>
      <c r="G20" s="100"/>
      <c r="H20" s="100"/>
      <c r="I20" s="97"/>
      <c r="J20" s="97"/>
      <c r="K20" s="97"/>
      <c r="L20" s="97"/>
      <c r="M20" s="97"/>
      <c r="N20" s="97"/>
      <c r="O20" s="97"/>
    </row>
    <row r="21" spans="1:16" s="210" customFormat="1" ht="18.75" x14ac:dyDescent="0.3">
      <c r="A21" s="98">
        <f>ROW()-2</f>
        <v>19</v>
      </c>
      <c r="B21" s="98"/>
      <c r="C21" s="98"/>
      <c r="D21" s="149"/>
      <c r="E21" s="100"/>
      <c r="F21" s="100"/>
      <c r="G21" s="100"/>
      <c r="H21" s="100"/>
      <c r="I21" s="97"/>
      <c r="J21" s="97"/>
      <c r="K21" s="97"/>
      <c r="L21" s="97"/>
      <c r="M21" s="97"/>
      <c r="N21" s="97"/>
      <c r="O21" s="97"/>
      <c r="P21" s="209"/>
    </row>
    <row r="22" spans="1:16" s="238" customFormat="1" ht="18.75" x14ac:dyDescent="0.25">
      <c r="A22" s="98">
        <f>ROW()-2</f>
        <v>20</v>
      </c>
      <c r="B22" s="98"/>
      <c r="C22" s="110"/>
      <c r="D22" s="97"/>
      <c r="E22" s="100"/>
      <c r="F22" s="100"/>
      <c r="G22" s="100"/>
      <c r="H22" s="100"/>
      <c r="I22" s="97"/>
      <c r="J22" s="97"/>
      <c r="K22" s="97"/>
      <c r="L22" s="97"/>
      <c r="M22" s="97"/>
      <c r="N22" s="97"/>
      <c r="O22" s="97"/>
    </row>
    <row r="23" spans="1:16" s="8" customFormat="1" ht="18.75" x14ac:dyDescent="0.25">
      <c r="A23" s="108">
        <f>ROW()-2</f>
        <v>21</v>
      </c>
      <c r="B23" s="87"/>
      <c r="C23" s="87"/>
      <c r="D23" s="87"/>
      <c r="E23" s="112"/>
      <c r="F23" s="89"/>
      <c r="G23" s="89"/>
      <c r="H23" s="89"/>
      <c r="I23" s="89"/>
      <c r="J23" s="87"/>
      <c r="K23" s="87"/>
      <c r="L23" s="87"/>
      <c r="M23" s="87"/>
      <c r="N23" s="87"/>
      <c r="O23" s="113"/>
    </row>
    <row r="24" spans="1:16" s="238" customFormat="1" ht="18.75" x14ac:dyDescent="0.25">
      <c r="A24" s="108">
        <f>ROW()-2</f>
        <v>22</v>
      </c>
      <c r="B24" s="90"/>
      <c r="C24" s="90"/>
      <c r="D24" s="87"/>
      <c r="E24" s="89"/>
      <c r="F24" s="89"/>
      <c r="G24" s="87"/>
      <c r="H24" s="87"/>
      <c r="I24" s="87"/>
      <c r="J24" s="87"/>
      <c r="K24" s="87"/>
      <c r="L24" s="87"/>
      <c r="M24" s="87"/>
      <c r="N24" s="87"/>
      <c r="O24" s="113"/>
    </row>
    <row r="25" spans="1:16" s="238" customFormat="1" ht="18.75" x14ac:dyDescent="0.25">
      <c r="A25" s="108">
        <f>ROW()-2</f>
        <v>23</v>
      </c>
      <c r="B25" s="112"/>
      <c r="C25" s="112"/>
      <c r="D25" s="109"/>
      <c r="E25" s="89"/>
      <c r="F25" s="112"/>
      <c r="G25" s="112"/>
      <c r="H25" s="112"/>
      <c r="I25" s="109"/>
      <c r="J25" s="97"/>
      <c r="K25" s="97"/>
      <c r="L25" s="97"/>
      <c r="M25" s="109"/>
      <c r="N25" s="97"/>
      <c r="O25" s="109"/>
    </row>
    <row r="26" spans="1:16" s="8" customFormat="1" ht="18.75" x14ac:dyDescent="0.25">
      <c r="A26" s="108">
        <f>ROW()-2</f>
        <v>24</v>
      </c>
      <c r="B26" s="98"/>
      <c r="C26" s="98"/>
      <c r="D26" s="97"/>
      <c r="E26" s="89"/>
      <c r="F26" s="100"/>
      <c r="G26" s="100"/>
      <c r="H26" s="100"/>
      <c r="I26" s="97"/>
      <c r="J26" s="97"/>
      <c r="K26" s="97"/>
      <c r="L26" s="97"/>
      <c r="M26" s="97"/>
      <c r="N26" s="97"/>
      <c r="O26" s="97"/>
    </row>
    <row r="27" spans="1:16" s="8" customFormat="1" ht="18.75" x14ac:dyDescent="0.25">
      <c r="A27" s="108">
        <f>ROW()-2</f>
        <v>25</v>
      </c>
      <c r="B27" s="140"/>
      <c r="C27" s="140"/>
      <c r="D27" s="131"/>
      <c r="E27" s="89"/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6" s="8" customFormat="1" ht="18.75" x14ac:dyDescent="0.25">
      <c r="A28" s="108">
        <f>ROW()-2</f>
        <v>26</v>
      </c>
      <c r="B28" s="140"/>
      <c r="C28" s="110"/>
      <c r="D28" s="109"/>
      <c r="E28" s="89"/>
      <c r="F28" s="136"/>
      <c r="G28" s="136"/>
      <c r="H28" s="136"/>
      <c r="I28" s="131"/>
      <c r="J28" s="131"/>
      <c r="K28" s="131"/>
      <c r="L28" s="131"/>
      <c r="M28" s="131"/>
      <c r="N28" s="131"/>
      <c r="O28" s="141"/>
    </row>
    <row r="29" spans="1:16" s="8" customFormat="1" ht="37.5" x14ac:dyDescent="0.25">
      <c r="A29" s="169">
        <f>ROW()-2</f>
        <v>27</v>
      </c>
      <c r="B29" s="180" t="s">
        <v>521</v>
      </c>
      <c r="C29" s="175" t="s">
        <v>208</v>
      </c>
      <c r="D29" s="175" t="s">
        <v>126</v>
      </c>
      <c r="E29" s="128">
        <f>SUM(Таблица29[[#This Row],[Средний балл аттестата]:[Балл первоочередной]])</f>
        <v>4.53</v>
      </c>
      <c r="F29" s="230">
        <v>4.1900000000000004</v>
      </c>
      <c r="G29" s="230"/>
      <c r="H29" s="230"/>
      <c r="I29" s="266" t="s">
        <v>375</v>
      </c>
      <c r="J29" s="180" t="s">
        <v>4</v>
      </c>
      <c r="K29" s="180" t="s">
        <v>44</v>
      </c>
      <c r="L29" s="180" t="s">
        <v>15</v>
      </c>
      <c r="M29" s="180" t="s">
        <v>52</v>
      </c>
      <c r="N29" s="180"/>
      <c r="O29" s="231" t="s">
        <v>53</v>
      </c>
    </row>
    <row r="30" spans="1:16" s="8" customFormat="1" ht="37.5" x14ac:dyDescent="0.25">
      <c r="A30" s="169">
        <f>ROW()-2</f>
        <v>28</v>
      </c>
      <c r="B30" s="178" t="s">
        <v>386</v>
      </c>
      <c r="C30" s="178" t="s">
        <v>208</v>
      </c>
      <c r="D30" s="175" t="s">
        <v>126</v>
      </c>
      <c r="E30" s="128">
        <f>SUM(Таблица29[[#This Row],[Средний балл аттестата]:[Балл первоочередной]])</f>
        <v>4.53</v>
      </c>
      <c r="F30" s="179">
        <v>4.0599999999999996</v>
      </c>
      <c r="G30" s="175"/>
      <c r="H30" s="175"/>
      <c r="I30" s="175" t="s">
        <v>376</v>
      </c>
      <c r="J30" s="175" t="s">
        <v>15</v>
      </c>
      <c r="K30" s="175" t="s">
        <v>44</v>
      </c>
      <c r="L30" s="175"/>
      <c r="M30" s="175" t="s">
        <v>52</v>
      </c>
      <c r="N30" s="175"/>
      <c r="O30" s="175" t="s">
        <v>52</v>
      </c>
    </row>
    <row r="31" spans="1:16" s="8" customFormat="1" ht="37.5" x14ac:dyDescent="0.3">
      <c r="A31" s="241">
        <f>ROW()-2</f>
        <v>29</v>
      </c>
      <c r="B31" s="247" t="s">
        <v>705</v>
      </c>
      <c r="C31" s="264" t="s">
        <v>208</v>
      </c>
      <c r="D31" s="246" t="s">
        <v>126</v>
      </c>
      <c r="E31" s="242">
        <f>SUM(Таблица29[[#This Row],[Средний балл аттестата]:[Балл первоочередной]])</f>
        <v>4.53</v>
      </c>
      <c r="F31" s="248">
        <v>4.5599999999999996</v>
      </c>
      <c r="G31" s="246"/>
      <c r="H31" s="246"/>
      <c r="I31" s="246" t="s">
        <v>376</v>
      </c>
      <c r="J31" s="246" t="s">
        <v>6</v>
      </c>
      <c r="K31" s="246" t="s">
        <v>15</v>
      </c>
      <c r="L31" s="246" t="s">
        <v>703</v>
      </c>
      <c r="M31" s="246" t="s">
        <v>52</v>
      </c>
      <c r="N31" s="246" t="s">
        <v>52</v>
      </c>
      <c r="O31" s="246" t="s">
        <v>52</v>
      </c>
    </row>
    <row r="32" spans="1:16" s="8" customFormat="1" ht="37.5" x14ac:dyDescent="0.25">
      <c r="A32" s="241">
        <f>ROW()-2</f>
        <v>30</v>
      </c>
      <c r="B32" s="246" t="s">
        <v>411</v>
      </c>
      <c r="C32" s="246" t="s">
        <v>208</v>
      </c>
      <c r="D32" s="246" t="s">
        <v>126</v>
      </c>
      <c r="E32" s="242">
        <f>SUM(Таблица29[[#This Row],[Средний балл аттестата]:[Балл первоочередной]])</f>
        <v>4.5</v>
      </c>
      <c r="F32" s="248">
        <v>4.32</v>
      </c>
      <c r="G32" s="246"/>
      <c r="H32" s="246"/>
      <c r="I32" s="246" t="s">
        <v>376</v>
      </c>
      <c r="J32" s="246" t="s">
        <v>15</v>
      </c>
      <c r="K32" s="246"/>
      <c r="L32" s="246"/>
      <c r="M32" s="246" t="s">
        <v>52</v>
      </c>
      <c r="N32" s="237"/>
      <c r="O32" s="246" t="s">
        <v>52</v>
      </c>
    </row>
    <row r="33" spans="1:15" s="8" customFormat="1" ht="37.5" x14ac:dyDescent="0.25">
      <c r="A33" s="241">
        <f>ROW()-2</f>
        <v>31</v>
      </c>
      <c r="B33" s="246" t="s">
        <v>587</v>
      </c>
      <c r="C33" s="246" t="s">
        <v>208</v>
      </c>
      <c r="D33" s="246" t="s">
        <v>128</v>
      </c>
      <c r="E33" s="242">
        <f>SUM(Таблица29[[#This Row],[Средний балл аттестата]:[Балл первоочередной]])</f>
        <v>4.5</v>
      </c>
      <c r="F33" s="248">
        <v>4.16</v>
      </c>
      <c r="G33" s="246"/>
      <c r="H33" s="246"/>
      <c r="I33" s="246" t="s">
        <v>376</v>
      </c>
      <c r="J33" s="246" t="s">
        <v>15</v>
      </c>
      <c r="K33" s="246"/>
      <c r="L33" s="246"/>
      <c r="M33" s="246" t="s">
        <v>52</v>
      </c>
      <c r="N33" s="244"/>
      <c r="O33" s="246" t="s">
        <v>52</v>
      </c>
    </row>
    <row r="34" spans="1:15" s="8" customFormat="1" ht="37.5" x14ac:dyDescent="0.25">
      <c r="A34" s="241">
        <f>ROW()-2</f>
        <v>32</v>
      </c>
      <c r="B34" s="246" t="s">
        <v>329</v>
      </c>
      <c r="C34" s="246" t="s">
        <v>208</v>
      </c>
      <c r="D34" s="246" t="s">
        <v>126</v>
      </c>
      <c r="E34" s="242">
        <f>SUM(Таблица29[[#This Row],[Средний балл аттестата]:[Балл первоочередной]])</f>
        <v>4.5</v>
      </c>
      <c r="F34" s="248">
        <v>4.16</v>
      </c>
      <c r="G34" s="246"/>
      <c r="H34" s="246"/>
      <c r="I34" s="246" t="s">
        <v>376</v>
      </c>
      <c r="J34" s="246" t="s">
        <v>15</v>
      </c>
      <c r="K34" s="246" t="s">
        <v>44</v>
      </c>
      <c r="L34" s="246"/>
      <c r="M34" s="246" t="s">
        <v>52</v>
      </c>
      <c r="N34" s="237"/>
      <c r="O34" s="246" t="s">
        <v>53</v>
      </c>
    </row>
    <row r="35" spans="1:15" s="8" customFormat="1" ht="74.25" customHeight="1" x14ac:dyDescent="0.25">
      <c r="A35" s="241">
        <f>ROW()-2</f>
        <v>33</v>
      </c>
      <c r="B35" s="253" t="s">
        <v>515</v>
      </c>
      <c r="C35" s="246" t="s">
        <v>208</v>
      </c>
      <c r="D35" s="246" t="s">
        <v>126</v>
      </c>
      <c r="E35" s="242">
        <f>SUM(Таблица29[[#This Row],[Средний балл аттестата]:[Балл первоочередной]])</f>
        <v>4.47</v>
      </c>
      <c r="F35" s="253">
        <v>3.88</v>
      </c>
      <c r="G35" s="253"/>
      <c r="H35" s="253"/>
      <c r="I35" s="253" t="s">
        <v>376</v>
      </c>
      <c r="J35" s="253" t="s">
        <v>15</v>
      </c>
      <c r="K35" s="253" t="s">
        <v>44</v>
      </c>
      <c r="L35" s="253"/>
      <c r="M35" s="253" t="s">
        <v>52</v>
      </c>
      <c r="N35" s="253" t="s">
        <v>52</v>
      </c>
      <c r="O35" s="256" t="s">
        <v>52</v>
      </c>
    </row>
    <row r="36" spans="1:15" s="8" customFormat="1" ht="37.5" x14ac:dyDescent="0.25">
      <c r="A36" s="241">
        <f>ROW()-2</f>
        <v>34</v>
      </c>
      <c r="B36" s="282" t="s">
        <v>397</v>
      </c>
      <c r="C36" s="247" t="s">
        <v>208</v>
      </c>
      <c r="D36" s="246" t="s">
        <v>126</v>
      </c>
      <c r="E36" s="242">
        <f>SUM(Таблица29[[#This Row],[Средний балл аттестата]:[Балл первоочередной]])</f>
        <v>4.47</v>
      </c>
      <c r="F36" s="255">
        <v>3.82</v>
      </c>
      <c r="G36" s="253"/>
      <c r="H36" s="253"/>
      <c r="I36" s="253" t="s">
        <v>376</v>
      </c>
      <c r="J36" s="253" t="s">
        <v>15</v>
      </c>
      <c r="K36" s="253"/>
      <c r="L36" s="253"/>
      <c r="M36" s="253" t="s">
        <v>52</v>
      </c>
      <c r="N36" s="253"/>
      <c r="O36" s="256" t="s">
        <v>52</v>
      </c>
    </row>
    <row r="37" spans="1:15" s="8" customFormat="1" ht="68.25" customHeight="1" x14ac:dyDescent="0.25">
      <c r="A37" s="241">
        <f>ROW()-2</f>
        <v>35</v>
      </c>
      <c r="B37" s="247" t="s">
        <v>599</v>
      </c>
      <c r="C37" s="247" t="s">
        <v>208</v>
      </c>
      <c r="D37" s="246" t="s">
        <v>128</v>
      </c>
      <c r="E37" s="242">
        <f>SUM(Таблица29[[#This Row],[Средний балл аттестата]:[Балл первоочередной]])</f>
        <v>4.4400000000000004</v>
      </c>
      <c r="F37" s="248">
        <v>3.8</v>
      </c>
      <c r="G37" s="246"/>
      <c r="H37" s="246"/>
      <c r="I37" s="246" t="s">
        <v>376</v>
      </c>
      <c r="J37" s="246" t="s">
        <v>15</v>
      </c>
      <c r="K37" s="246"/>
      <c r="L37" s="246"/>
      <c r="M37" s="246" t="s">
        <v>52</v>
      </c>
      <c r="N37" s="237"/>
      <c r="O37" s="246" t="s">
        <v>53</v>
      </c>
    </row>
    <row r="38" spans="1:15" s="8" customFormat="1" ht="37.5" x14ac:dyDescent="0.25">
      <c r="A38" s="241">
        <f>ROW()-2</f>
        <v>36</v>
      </c>
      <c r="B38" s="254" t="s">
        <v>710</v>
      </c>
      <c r="C38" s="245" t="s">
        <v>711</v>
      </c>
      <c r="D38" s="245" t="s">
        <v>126</v>
      </c>
      <c r="E38" s="242">
        <f>SUM(Таблица29[[#This Row],[Средний балл аттестата]:[Балл первоочередной]])</f>
        <v>4.43</v>
      </c>
      <c r="F38" s="255">
        <v>3.7</v>
      </c>
      <c r="G38" s="254"/>
      <c r="H38" s="254"/>
      <c r="I38" s="254" t="s">
        <v>376</v>
      </c>
      <c r="J38" s="254" t="s">
        <v>15</v>
      </c>
      <c r="K38" s="254"/>
      <c r="L38" s="254"/>
      <c r="M38" s="254" t="s">
        <v>52</v>
      </c>
      <c r="N38" s="254" t="s">
        <v>52</v>
      </c>
      <c r="O38" s="311" t="s">
        <v>53</v>
      </c>
    </row>
    <row r="39" spans="1:15" s="8" customFormat="1" ht="37.5" x14ac:dyDescent="0.25">
      <c r="A39" s="241">
        <f>ROW()-2</f>
        <v>37</v>
      </c>
      <c r="B39" s="247" t="s">
        <v>683</v>
      </c>
      <c r="C39" s="247" t="s">
        <v>208</v>
      </c>
      <c r="D39" s="246" t="s">
        <v>128</v>
      </c>
      <c r="E39" s="242">
        <f>SUM(Таблица29[[#This Row],[Средний балл аттестата]:[Балл первоочередной]])</f>
        <v>4.42</v>
      </c>
      <c r="F39" s="248">
        <v>3.37</v>
      </c>
      <c r="G39" s="246"/>
      <c r="H39" s="246"/>
      <c r="I39" s="246" t="s">
        <v>376</v>
      </c>
      <c r="J39" s="246" t="s">
        <v>15</v>
      </c>
      <c r="K39" s="246"/>
      <c r="L39" s="246"/>
      <c r="M39" s="246" t="s">
        <v>52</v>
      </c>
      <c r="N39" s="237"/>
      <c r="O39" s="246" t="s">
        <v>53</v>
      </c>
    </row>
    <row r="40" spans="1:15" s="8" customFormat="1" ht="56.25" x14ac:dyDescent="0.25">
      <c r="A40" s="241">
        <f>ROW()-2</f>
        <v>38</v>
      </c>
      <c r="B40" s="246" t="s">
        <v>236</v>
      </c>
      <c r="C40" s="246" t="s">
        <v>208</v>
      </c>
      <c r="D40" s="246" t="s">
        <v>126</v>
      </c>
      <c r="E40" s="242">
        <f>SUM(Таблица29[[#This Row],[Средний балл аттестата]:[Балл первоочередной]])</f>
        <v>4.42</v>
      </c>
      <c r="F40" s="248">
        <v>3.88</v>
      </c>
      <c r="G40" s="248"/>
      <c r="H40" s="246"/>
      <c r="I40" s="237" t="s">
        <v>376</v>
      </c>
      <c r="J40" s="240" t="s">
        <v>15</v>
      </c>
      <c r="K40" s="240" t="s">
        <v>4</v>
      </c>
      <c r="L40" s="240" t="s">
        <v>547</v>
      </c>
      <c r="M40" s="246" t="s">
        <v>52</v>
      </c>
      <c r="N40" s="237"/>
      <c r="O40" s="246" t="s">
        <v>53</v>
      </c>
    </row>
    <row r="41" spans="1:15" s="8" customFormat="1" ht="37.5" x14ac:dyDescent="0.25">
      <c r="A41" s="241">
        <f>ROW()-2</f>
        <v>39</v>
      </c>
      <c r="B41" s="247" t="s">
        <v>235</v>
      </c>
      <c r="C41" s="247" t="s">
        <v>208</v>
      </c>
      <c r="D41" s="246" t="s">
        <v>128</v>
      </c>
      <c r="E41" s="242">
        <f>SUM(Таблица29[[#This Row],[Средний балл аттестата]:[Балл первоочередной]])</f>
        <v>4.42</v>
      </c>
      <c r="F41" s="248">
        <v>3.81</v>
      </c>
      <c r="G41" s="246"/>
      <c r="H41" s="246"/>
      <c r="I41" s="246" t="s">
        <v>376</v>
      </c>
      <c r="J41" s="246" t="s">
        <v>15</v>
      </c>
      <c r="K41" s="246" t="s">
        <v>44</v>
      </c>
      <c r="L41" s="246"/>
      <c r="M41" s="246" t="s">
        <v>52</v>
      </c>
      <c r="N41" s="244"/>
      <c r="O41" s="246" t="s">
        <v>52</v>
      </c>
    </row>
    <row r="42" spans="1:15" s="8" customFormat="1" x14ac:dyDescent="0.25">
      <c r="K42" s="31"/>
    </row>
    <row r="43" spans="1:15" s="8" customFormat="1" x14ac:dyDescent="0.25"/>
    <row r="44" spans="1:15" s="8" customFormat="1" x14ac:dyDescent="0.25"/>
    <row r="45" spans="1:15" s="8" customFormat="1" x14ac:dyDescent="0.25"/>
    <row r="46" spans="1:15" s="8" customFormat="1" x14ac:dyDescent="0.25"/>
    <row r="47" spans="1:15" s="8" customFormat="1" x14ac:dyDescent="0.25"/>
    <row r="48" spans="1:15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4E3C-F220-4589-8080-5014CA693273}">
  <sheetPr>
    <pageSetUpPr fitToPage="1"/>
  </sheetPr>
  <dimension ref="A1:R122"/>
  <sheetViews>
    <sheetView view="pageBreakPreview" zoomScale="80" zoomScaleNormal="84" zoomScaleSheetLayoutView="80" workbookViewId="0">
      <selection activeCell="O2" sqref="O1:R1048576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389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238" customFormat="1" ht="37.5" x14ac:dyDescent="0.25">
      <c r="A3" s="108">
        <f>ROW()-2</f>
        <v>1</v>
      </c>
      <c r="B3" s="87" t="s">
        <v>518</v>
      </c>
      <c r="C3" s="87" t="s">
        <v>208</v>
      </c>
      <c r="D3" s="87" t="s">
        <v>126</v>
      </c>
      <c r="E3" s="89">
        <f>SUM(Таблица24345[[#This Row],[Средний балл аттестата]:[Балл первоочередной]])</f>
        <v>4.67</v>
      </c>
      <c r="F3" s="89">
        <v>4.67</v>
      </c>
      <c r="G3" s="89"/>
      <c r="H3" s="89"/>
      <c r="I3" s="260" t="s">
        <v>375</v>
      </c>
      <c r="J3" s="87" t="s">
        <v>44</v>
      </c>
      <c r="K3" s="87"/>
      <c r="L3" s="87"/>
      <c r="M3" s="87" t="s">
        <v>52</v>
      </c>
      <c r="N3" s="87"/>
      <c r="O3" s="113" t="s">
        <v>53</v>
      </c>
    </row>
    <row r="4" spans="1:15" s="238" customFormat="1" ht="37.5" x14ac:dyDescent="0.25">
      <c r="A4" s="108">
        <f>ROW()-2</f>
        <v>2</v>
      </c>
      <c r="B4" s="90" t="s">
        <v>423</v>
      </c>
      <c r="C4" s="90" t="s">
        <v>208</v>
      </c>
      <c r="D4" s="87" t="s">
        <v>126</v>
      </c>
      <c r="E4" s="89">
        <f>SUM(Таблица24345[[#This Row],[Средний балл аттестата]:[Балл первоочередной]])</f>
        <v>4.3099999999999996</v>
      </c>
      <c r="F4" s="89">
        <v>4.3099999999999996</v>
      </c>
      <c r="G4" s="89"/>
      <c r="H4" s="87"/>
      <c r="I4" s="260" t="s">
        <v>375</v>
      </c>
      <c r="J4" s="87" t="s">
        <v>44</v>
      </c>
      <c r="K4" s="87"/>
      <c r="L4" s="87"/>
      <c r="M4" s="87" t="s">
        <v>52</v>
      </c>
      <c r="N4" s="87" t="s">
        <v>52</v>
      </c>
      <c r="O4" s="113" t="s">
        <v>53</v>
      </c>
    </row>
    <row r="5" spans="1:15" s="214" customFormat="1" ht="37.5" x14ac:dyDescent="0.25">
      <c r="A5" s="108">
        <f>ROW()-2</f>
        <v>3</v>
      </c>
      <c r="B5" s="90" t="s">
        <v>546</v>
      </c>
      <c r="C5" s="90" t="s">
        <v>208</v>
      </c>
      <c r="D5" s="87" t="s">
        <v>128</v>
      </c>
      <c r="E5" s="89">
        <f>SUM(Таблица24345[[#This Row],[Средний балл аттестата]:[Балл первоочередной]])</f>
        <v>3.74</v>
      </c>
      <c r="F5" s="89">
        <v>3.74</v>
      </c>
      <c r="G5" s="89"/>
      <c r="H5" s="89"/>
      <c r="I5" s="260" t="s">
        <v>375</v>
      </c>
      <c r="J5" s="87" t="s">
        <v>15</v>
      </c>
      <c r="K5" s="87" t="s">
        <v>44</v>
      </c>
      <c r="L5" s="87"/>
      <c r="M5" s="87" t="s">
        <v>52</v>
      </c>
      <c r="N5" s="87" t="s">
        <v>52</v>
      </c>
      <c r="O5" s="87" t="s">
        <v>52</v>
      </c>
    </row>
    <row r="6" spans="1:15" s="214" customFormat="1" ht="37.5" x14ac:dyDescent="0.25">
      <c r="A6" s="108">
        <f>ROW()-2</f>
        <v>4</v>
      </c>
      <c r="B6" s="87" t="s">
        <v>531</v>
      </c>
      <c r="C6" s="87" t="s">
        <v>208</v>
      </c>
      <c r="D6" s="87" t="s">
        <v>128</v>
      </c>
      <c r="E6" s="89">
        <f>SUM(Таблица24345[[#This Row],[Средний балл аттестата]:[Балл первоочередной]])</f>
        <v>3.63</v>
      </c>
      <c r="F6" s="89">
        <v>3.63</v>
      </c>
      <c r="G6" s="87"/>
      <c r="H6" s="87"/>
      <c r="I6" s="269" t="s">
        <v>375</v>
      </c>
      <c r="J6" s="87" t="s">
        <v>15</v>
      </c>
      <c r="K6" s="87" t="s">
        <v>44</v>
      </c>
      <c r="L6" s="87"/>
      <c r="M6" s="87" t="s">
        <v>52</v>
      </c>
      <c r="N6" s="87"/>
      <c r="O6" s="113" t="s">
        <v>52</v>
      </c>
    </row>
    <row r="7" spans="1:15" s="238" customFormat="1" ht="18.75" x14ac:dyDescent="0.25">
      <c r="A7" s="108">
        <f>ROW()-2</f>
        <v>5</v>
      </c>
      <c r="B7" s="90"/>
      <c r="C7" s="90"/>
      <c r="D7" s="87"/>
      <c r="E7" s="89"/>
      <c r="F7" s="89"/>
      <c r="G7" s="89"/>
      <c r="H7" s="89"/>
      <c r="I7" s="87"/>
      <c r="J7" s="87"/>
      <c r="K7" s="87"/>
      <c r="L7" s="87"/>
      <c r="M7" s="87"/>
      <c r="N7" s="87"/>
      <c r="O7" s="87"/>
    </row>
    <row r="8" spans="1:15" s="238" customFormat="1" ht="18.75" x14ac:dyDescent="0.3">
      <c r="A8" s="108">
        <f>ROW()-2</f>
        <v>6</v>
      </c>
      <c r="B8" s="106"/>
      <c r="C8" s="106"/>
      <c r="D8" s="106"/>
      <c r="E8" s="89"/>
      <c r="F8" s="89"/>
      <c r="G8" s="105"/>
      <c r="H8" s="105"/>
      <c r="I8" s="106"/>
      <c r="J8" s="106"/>
      <c r="K8" s="106"/>
      <c r="L8" s="106"/>
      <c r="M8" s="106"/>
      <c r="N8" s="87"/>
      <c r="O8" s="138"/>
    </row>
    <row r="9" spans="1:15" s="238" customFormat="1" ht="18.75" x14ac:dyDescent="0.25">
      <c r="A9" s="108">
        <f>ROW()-2</f>
        <v>7</v>
      </c>
      <c r="B9" s="90"/>
      <c r="C9" s="90"/>
      <c r="D9" s="87"/>
      <c r="E9" s="89"/>
      <c r="F9" s="89"/>
      <c r="G9" s="87"/>
      <c r="H9" s="87"/>
      <c r="I9" s="87"/>
      <c r="J9" s="87"/>
      <c r="K9" s="87"/>
      <c r="L9" s="87"/>
      <c r="M9" s="87"/>
      <c r="N9" s="87"/>
      <c r="O9" s="113"/>
    </row>
    <row r="10" spans="1:15" s="238" customFormat="1" ht="18.75" x14ac:dyDescent="0.25">
      <c r="A10" s="108">
        <f>ROW()-2</f>
        <v>8</v>
      </c>
      <c r="B10" s="90"/>
      <c r="C10" s="90"/>
      <c r="D10" s="90"/>
      <c r="E10" s="89"/>
      <c r="F10" s="89"/>
      <c r="G10" s="89"/>
      <c r="H10" s="89"/>
      <c r="I10" s="87"/>
      <c r="J10" s="87"/>
      <c r="K10" s="87"/>
      <c r="L10" s="87"/>
      <c r="M10" s="87"/>
      <c r="N10" s="87"/>
      <c r="O10" s="87"/>
    </row>
    <row r="11" spans="1:15" s="8" customFormat="1" ht="18.75" x14ac:dyDescent="0.3">
      <c r="A11" s="156">
        <f>ROW()-2</f>
        <v>9</v>
      </c>
      <c r="B11" s="90"/>
      <c r="C11" s="90"/>
      <c r="D11" s="87"/>
      <c r="E11" s="89"/>
      <c r="F11" s="89"/>
      <c r="G11" s="89"/>
      <c r="H11" s="89"/>
      <c r="I11" s="87"/>
      <c r="J11" s="87"/>
      <c r="K11" s="87"/>
      <c r="L11" s="87"/>
      <c r="M11" s="87"/>
      <c r="N11" s="87"/>
      <c r="O11" s="87"/>
    </row>
    <row r="12" spans="1:15" s="85" customFormat="1" ht="18.75" x14ac:dyDescent="0.25">
      <c r="A12" s="108">
        <f>ROW()-2</f>
        <v>10</v>
      </c>
      <c r="B12" s="90"/>
      <c r="C12" s="90"/>
      <c r="D12" s="89"/>
      <c r="E12" s="89"/>
      <c r="F12" s="89"/>
      <c r="G12" s="89"/>
      <c r="H12" s="89"/>
      <c r="I12" s="87"/>
      <c r="J12" s="87"/>
      <c r="K12" s="87"/>
      <c r="L12" s="87"/>
      <c r="M12" s="87"/>
      <c r="N12" s="87"/>
      <c r="O12" s="113"/>
    </row>
    <row r="13" spans="1:15" s="8" customFormat="1" ht="18.75" x14ac:dyDescent="0.25">
      <c r="A13" s="108">
        <f>ROW()-2</f>
        <v>11</v>
      </c>
      <c r="B13" s="90"/>
      <c r="C13" s="90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13"/>
    </row>
    <row r="14" spans="1:15" s="211" customFormat="1" ht="18.75" x14ac:dyDescent="0.25">
      <c r="A14" s="108">
        <f>ROW()-2</f>
        <v>12</v>
      </c>
      <c r="B14" s="98"/>
      <c r="C14" s="98"/>
      <c r="D14" s="97"/>
      <c r="E14" s="89"/>
      <c r="F14" s="100"/>
      <c r="G14" s="100"/>
      <c r="H14" s="100"/>
      <c r="I14" s="97"/>
      <c r="J14" s="97"/>
      <c r="K14" s="97"/>
      <c r="L14" s="97"/>
      <c r="M14" s="97"/>
      <c r="N14" s="97"/>
      <c r="O14" s="97"/>
    </row>
    <row r="15" spans="1:15" s="8" customFormat="1" ht="18.75" x14ac:dyDescent="0.25">
      <c r="A15" s="108">
        <f>ROW()-2</f>
        <v>13</v>
      </c>
      <c r="B15" s="90"/>
      <c r="C15" s="90"/>
      <c r="D15" s="87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5" s="211" customFormat="1" ht="18.75" x14ac:dyDescent="0.3">
      <c r="A16" s="225">
        <f>ROW()-2</f>
        <v>14</v>
      </c>
      <c r="B16" s="97"/>
      <c r="C16" s="97"/>
      <c r="D16" s="87"/>
      <c r="E16" s="89"/>
      <c r="F16" s="100"/>
      <c r="G16" s="89"/>
      <c r="H16" s="89"/>
      <c r="I16" s="87"/>
      <c r="J16" s="87"/>
      <c r="K16" s="87"/>
      <c r="L16" s="87"/>
      <c r="M16" s="87"/>
      <c r="N16" s="87"/>
      <c r="O16" s="113"/>
    </row>
    <row r="17" spans="1:15" s="8" customFormat="1" ht="18.75" x14ac:dyDescent="0.3">
      <c r="A17" s="156">
        <f>ROW()-2</f>
        <v>15</v>
      </c>
      <c r="B17" s="90"/>
      <c r="C17" s="90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</row>
    <row r="18" spans="1:15" ht="18.75" x14ac:dyDescent="0.3">
      <c r="A18" s="110">
        <f>ROW()-2</f>
        <v>16</v>
      </c>
      <c r="B18" s="110"/>
      <c r="C18" s="110"/>
      <c r="D18" s="122"/>
      <c r="E18" s="112"/>
      <c r="F18" s="112"/>
      <c r="G18" s="112"/>
      <c r="H18" s="112"/>
      <c r="I18" s="109"/>
      <c r="J18" s="109"/>
      <c r="K18" s="109"/>
      <c r="L18" s="109"/>
      <c r="M18" s="109"/>
      <c r="N18" s="109"/>
      <c r="O18" s="109"/>
    </row>
    <row r="19" spans="1:15" s="8" customFormat="1" ht="18.75" x14ac:dyDescent="0.25">
      <c r="A19" s="108">
        <f>ROW()-2</f>
        <v>17</v>
      </c>
      <c r="B19" s="140"/>
      <c r="C19" s="140"/>
      <c r="D19" s="131"/>
      <c r="E19" s="89"/>
      <c r="F19" s="136"/>
      <c r="G19" s="136"/>
      <c r="H19" s="136"/>
      <c r="I19" s="131"/>
      <c r="J19" s="131"/>
      <c r="K19" s="131"/>
      <c r="L19" s="131"/>
      <c r="M19" s="131"/>
      <c r="N19" s="131"/>
      <c r="O19" s="141"/>
    </row>
    <row r="20" spans="1:15" s="8" customFormat="1" ht="56.25" customHeight="1" x14ac:dyDescent="0.25">
      <c r="A20" s="108">
        <f>ROW()-2</f>
        <v>18</v>
      </c>
      <c r="B20" s="131"/>
      <c r="C20" s="131"/>
      <c r="D20" s="131"/>
      <c r="E20" s="89"/>
      <c r="F20" s="136"/>
      <c r="G20" s="136"/>
      <c r="H20" s="136"/>
      <c r="I20" s="136"/>
      <c r="J20" s="131"/>
      <c r="K20" s="131"/>
      <c r="L20" s="131"/>
      <c r="M20" s="131"/>
      <c r="N20" s="131"/>
      <c r="O20" s="141"/>
    </row>
    <row r="21" spans="1:15" s="8" customFormat="1" ht="18.75" x14ac:dyDescent="0.25">
      <c r="A21" s="108">
        <f>ROW()-2</f>
        <v>19</v>
      </c>
      <c r="B21" s="90"/>
      <c r="C21" s="90"/>
      <c r="D21" s="87"/>
      <c r="E21" s="89"/>
      <c r="F21" s="89"/>
      <c r="G21" s="87"/>
      <c r="H21" s="87"/>
      <c r="I21" s="87"/>
      <c r="J21" s="87"/>
      <c r="K21" s="87"/>
      <c r="L21" s="87"/>
      <c r="M21" s="87"/>
      <c r="N21" s="87"/>
      <c r="O21" s="113"/>
    </row>
    <row r="22" spans="1:15" s="8" customFormat="1" ht="18.75" x14ac:dyDescent="0.3">
      <c r="A22" s="156">
        <f>ROW()-2</f>
        <v>20</v>
      </c>
      <c r="B22" s="89"/>
      <c r="C22" s="89"/>
      <c r="D22" s="87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13"/>
    </row>
    <row r="23" spans="1:15" s="8" customFormat="1" ht="18.75" x14ac:dyDescent="0.3">
      <c r="A23" s="156">
        <f>ROW()-2</f>
        <v>21</v>
      </c>
      <c r="B23" s="110"/>
      <c r="C23" s="110"/>
      <c r="D23" s="109"/>
      <c r="E23" s="89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5" s="8" customFormat="1" ht="18.75" x14ac:dyDescent="0.25">
      <c r="A24" s="108">
        <f>ROW()-2</f>
        <v>22</v>
      </c>
      <c r="B24" s="98"/>
      <c r="C24" s="98"/>
      <c r="D24" s="97"/>
      <c r="E24" s="89"/>
      <c r="F24" s="100"/>
      <c r="G24" s="100"/>
      <c r="H24" s="100"/>
      <c r="I24" s="97"/>
      <c r="J24" s="97"/>
      <c r="K24" s="97"/>
      <c r="L24" s="97"/>
      <c r="M24" s="97"/>
      <c r="N24" s="97"/>
      <c r="O24" s="97"/>
    </row>
    <row r="25" spans="1:15" s="8" customFormat="1" ht="18.75" x14ac:dyDescent="0.25">
      <c r="A25" s="108">
        <f>ROW()-2</f>
        <v>23</v>
      </c>
      <c r="B25" s="140"/>
      <c r="C25" s="140"/>
      <c r="D25" s="131"/>
      <c r="E25" s="89"/>
      <c r="F25" s="136"/>
      <c r="G25" s="136"/>
      <c r="H25" s="136"/>
      <c r="I25" s="131"/>
      <c r="J25" s="131"/>
      <c r="K25" s="131"/>
      <c r="L25" s="131"/>
      <c r="M25" s="131"/>
      <c r="N25" s="131"/>
      <c r="O25" s="141"/>
    </row>
    <row r="26" spans="1:15" s="8" customFormat="1" ht="18.75" x14ac:dyDescent="0.25">
      <c r="A26" s="108">
        <f>ROW()-2</f>
        <v>24</v>
      </c>
      <c r="B26" s="98"/>
      <c r="C26" s="98"/>
      <c r="D26" s="100"/>
      <c r="E26" s="89"/>
      <c r="F26" s="100"/>
      <c r="G26" s="100"/>
      <c r="H26" s="100"/>
      <c r="I26" s="97"/>
      <c r="J26" s="97"/>
      <c r="K26" s="97"/>
      <c r="L26" s="97"/>
      <c r="M26" s="97"/>
      <c r="N26" s="97"/>
      <c r="O26" s="97"/>
    </row>
    <row r="27" spans="1:15" s="8" customFormat="1" ht="18.75" x14ac:dyDescent="0.3">
      <c r="A27" s="108">
        <f>ROW()-2</f>
        <v>25</v>
      </c>
      <c r="B27" s="131"/>
      <c r="C27" s="131"/>
      <c r="D27" s="131"/>
      <c r="E27" s="89"/>
      <c r="F27" s="131"/>
      <c r="G27" s="136"/>
      <c r="H27" s="136"/>
      <c r="I27" s="131"/>
      <c r="J27" s="131"/>
      <c r="K27" s="131"/>
      <c r="L27" s="131"/>
      <c r="M27" s="151"/>
      <c r="N27" s="131"/>
      <c r="O27" s="141"/>
    </row>
    <row r="28" spans="1:15" s="8" customFormat="1" ht="18.75" x14ac:dyDescent="0.25">
      <c r="A28" s="108">
        <f>ROW()-2</f>
        <v>26</v>
      </c>
      <c r="B28" s="140"/>
      <c r="C28" s="110"/>
      <c r="D28" s="109"/>
      <c r="E28" s="89"/>
      <c r="F28" s="136"/>
      <c r="G28" s="136"/>
      <c r="H28" s="136"/>
      <c r="I28" s="131"/>
      <c r="J28" s="131"/>
      <c r="K28" s="131"/>
      <c r="L28" s="131"/>
      <c r="M28" s="131"/>
      <c r="N28" s="131"/>
      <c r="O28" s="141"/>
    </row>
    <row r="29" spans="1:15" s="8" customFormat="1" ht="18.75" x14ac:dyDescent="0.3">
      <c r="A29" s="156">
        <f>ROW()-2</f>
        <v>27</v>
      </c>
      <c r="B29" s="140"/>
      <c r="C29" s="110"/>
      <c r="D29" s="109"/>
      <c r="E29" s="89"/>
      <c r="F29" s="136"/>
      <c r="G29" s="131"/>
      <c r="H29" s="131"/>
      <c r="I29" s="131"/>
      <c r="J29" s="131"/>
      <c r="K29" s="131"/>
      <c r="L29" s="131"/>
      <c r="M29" s="131"/>
      <c r="N29" s="131"/>
      <c r="O29" s="141"/>
    </row>
    <row r="30" spans="1:15" s="8" customFormat="1" ht="18.75" x14ac:dyDescent="0.3">
      <c r="A30" s="156">
        <f>ROW()-2</f>
        <v>28</v>
      </c>
      <c r="B30" s="110"/>
      <c r="C30" s="110"/>
      <c r="D30" s="112"/>
      <c r="E30" s="89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5" s="8" customFormat="1" ht="18.75" x14ac:dyDescent="0.25">
      <c r="A31" s="108">
        <f>ROW()-2</f>
        <v>29</v>
      </c>
      <c r="B31" s="110"/>
      <c r="C31" s="110"/>
      <c r="D31" s="109"/>
      <c r="E31" s="89"/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5" s="8" customFormat="1" ht="18.75" x14ac:dyDescent="0.25">
      <c r="A32" s="108">
        <f>ROW()-2</f>
        <v>30</v>
      </c>
      <c r="B32" s="112"/>
      <c r="C32" s="112"/>
      <c r="D32" s="109"/>
      <c r="E32" s="89"/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25">
      <c r="A33" s="108">
        <f>ROW()-2</f>
        <v>31</v>
      </c>
      <c r="B33" s="110"/>
      <c r="C33" s="110"/>
      <c r="D33" s="109"/>
      <c r="E33" s="89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8" customFormat="1" ht="18.75" x14ac:dyDescent="0.25">
      <c r="A34" s="110">
        <f>ROW()-2</f>
        <v>32</v>
      </c>
      <c r="B34" s="110"/>
      <c r="C34" s="110"/>
      <c r="D34" s="109"/>
      <c r="E34" s="89"/>
      <c r="F34" s="112"/>
      <c r="G34" s="112"/>
      <c r="H34" s="112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25">
      <c r="A35" s="98">
        <f>ROW()-2</f>
        <v>33</v>
      </c>
      <c r="B35" s="140"/>
      <c r="C35" s="110"/>
      <c r="D35" s="109"/>
      <c r="E35" s="89"/>
      <c r="F35" s="136"/>
      <c r="G35" s="131"/>
      <c r="H35" s="131"/>
      <c r="I35" s="131"/>
      <c r="J35" s="131"/>
      <c r="K35" s="131"/>
      <c r="L35" s="131"/>
      <c r="M35" s="131"/>
      <c r="N35" s="131"/>
      <c r="O35" s="141"/>
    </row>
    <row r="36" spans="1:18" s="8" customFormat="1" ht="18.75" x14ac:dyDescent="0.25">
      <c r="A36" s="98">
        <f>ROW()-2</f>
        <v>34</v>
      </c>
      <c r="B36" s="136"/>
      <c r="C36" s="112"/>
      <c r="D36" s="109"/>
      <c r="E36" s="89"/>
      <c r="F36" s="136"/>
      <c r="G36" s="136"/>
      <c r="H36" s="136"/>
      <c r="I36" s="131"/>
      <c r="J36" s="131"/>
      <c r="K36" s="131"/>
      <c r="L36" s="131"/>
      <c r="M36" s="131"/>
      <c r="N36" s="131"/>
      <c r="O36" s="141"/>
    </row>
    <row r="37" spans="1:18" s="8" customFormat="1" ht="68.25" customHeight="1" x14ac:dyDescent="0.25">
      <c r="A37" s="110">
        <f>ROW()-2</f>
        <v>35</v>
      </c>
      <c r="B37" s="110"/>
      <c r="C37" s="110"/>
      <c r="D37" s="109"/>
      <c r="E37" s="89"/>
      <c r="F37" s="112"/>
      <c r="G37" s="112"/>
      <c r="H37" s="112"/>
      <c r="I37" s="109"/>
      <c r="J37" s="109"/>
      <c r="K37" s="109"/>
      <c r="L37" s="109"/>
      <c r="M37" s="109"/>
      <c r="N37" s="97"/>
      <c r="O37" s="109"/>
    </row>
    <row r="38" spans="1:18" s="8" customFormat="1" ht="18.75" x14ac:dyDescent="0.25">
      <c r="A38" s="110">
        <f>ROW()-2</f>
        <v>36</v>
      </c>
      <c r="B38" s="140"/>
      <c r="C38" s="110"/>
      <c r="D38" s="109"/>
      <c r="E38" s="89"/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25">
      <c r="A39" s="108">
        <f>ROW()-2</f>
        <v>37</v>
      </c>
      <c r="B39" s="88"/>
      <c r="C39" s="88"/>
      <c r="D39" s="87"/>
      <c r="E39" s="89"/>
      <c r="F39" s="89"/>
      <c r="G39" s="87"/>
      <c r="H39" s="87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25">
      <c r="A40" s="98">
        <f>ROW()-2</f>
        <v>38</v>
      </c>
      <c r="B40" s="136"/>
      <c r="C40" s="112"/>
      <c r="D40" s="109"/>
      <c r="E40" s="89"/>
      <c r="F40" s="136"/>
      <c r="G40" s="136"/>
      <c r="H40" s="136"/>
      <c r="I40" s="131"/>
      <c r="J40" s="131"/>
      <c r="K40" s="131"/>
      <c r="L40" s="131"/>
      <c r="M40" s="131"/>
      <c r="N40" s="131"/>
      <c r="O40" s="141"/>
    </row>
    <row r="41" spans="1:18" s="8" customFormat="1" ht="18.75" x14ac:dyDescent="0.3">
      <c r="A41" s="157">
        <f>ROW()-2</f>
        <v>39</v>
      </c>
      <c r="B41" s="90"/>
      <c r="C41" s="90"/>
      <c r="D41" s="106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3">
      <c r="A42" s="157">
        <f>ROW()-2</f>
        <v>40</v>
      </c>
      <c r="B42" s="140"/>
      <c r="C42" s="110"/>
      <c r="D42" s="109"/>
      <c r="E42" s="89"/>
      <c r="F42" s="136"/>
      <c r="G42" s="136"/>
      <c r="H42" s="136"/>
      <c r="I42" s="131"/>
      <c r="J42" s="131"/>
      <c r="K42" s="131"/>
      <c r="L42" s="131"/>
      <c r="M42" s="131"/>
      <c r="N42" s="131"/>
      <c r="O42" s="141"/>
    </row>
    <row r="43" spans="1:18" s="8" customFormat="1" ht="69" customHeight="1" x14ac:dyDescent="0.25">
      <c r="A43" s="98">
        <f>ROW()-2</f>
        <v>41</v>
      </c>
      <c r="B43" s="140"/>
      <c r="C43" s="110"/>
      <c r="D43" s="109"/>
      <c r="E43" s="89"/>
      <c r="F43" s="136"/>
      <c r="G43" s="136"/>
      <c r="H43" s="136"/>
      <c r="I43" s="131"/>
      <c r="J43" s="131"/>
      <c r="K43" s="131"/>
      <c r="L43" s="131"/>
      <c r="M43" s="131"/>
      <c r="N43" s="131"/>
      <c r="O43" s="141"/>
    </row>
    <row r="44" spans="1:18" s="8" customFormat="1" ht="18.75" x14ac:dyDescent="0.25">
      <c r="A44" s="98">
        <f>ROW()-2</f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13"/>
    </row>
    <row r="45" spans="1:18" s="8" customFormat="1" x14ac:dyDescent="0.25">
      <c r="A45" s="75"/>
      <c r="B45" s="234"/>
      <c r="C45"/>
      <c r="D45"/>
      <c r="E45" s="223"/>
      <c r="F45" s="234"/>
      <c r="G45" s="234"/>
      <c r="H45" s="234"/>
      <c r="I45" s="234"/>
      <c r="J45" s="234"/>
      <c r="K45" s="234"/>
      <c r="L45" s="234"/>
      <c r="M45" s="234"/>
      <c r="N45" s="234"/>
      <c r="O45" s="235"/>
    </row>
    <row r="46" spans="1:18" s="8" customFormat="1" ht="18.75" x14ac:dyDescent="0.25">
      <c r="A46" s="98">
        <f>ROW()-2</f>
        <v>44</v>
      </c>
      <c r="B46" s="140"/>
      <c r="C46" s="140"/>
      <c r="D46" s="131"/>
      <c r="E46" s="89"/>
      <c r="F46" s="136"/>
      <c r="G46" s="136"/>
      <c r="H46" s="131"/>
      <c r="I46" s="131"/>
      <c r="J46" s="131"/>
      <c r="K46" s="131"/>
      <c r="L46" s="131"/>
      <c r="M46" s="131"/>
      <c r="N46" s="131"/>
      <c r="O46" s="141"/>
    </row>
    <row r="47" spans="1:18" s="8" customFormat="1" ht="37.5" x14ac:dyDescent="0.25">
      <c r="A47" s="178">
        <f>ROW()-2</f>
        <v>45</v>
      </c>
      <c r="B47" s="178" t="s">
        <v>235</v>
      </c>
      <c r="C47" s="178" t="s">
        <v>208</v>
      </c>
      <c r="D47" s="175" t="s">
        <v>128</v>
      </c>
      <c r="E47" s="128">
        <f>SUM(Таблица25[[#This Row],[Средний балл аттестата]:[Балл первоочередной]])</f>
        <v>8.879999999999999</v>
      </c>
      <c r="F47" s="179">
        <v>3.81</v>
      </c>
      <c r="G47" s="179" t="s">
        <v>638</v>
      </c>
      <c r="H47" s="175" t="s">
        <v>639</v>
      </c>
      <c r="I47" s="175" t="s">
        <v>376</v>
      </c>
      <c r="J47" s="175" t="s">
        <v>15</v>
      </c>
      <c r="K47" s="175" t="s">
        <v>44</v>
      </c>
      <c r="L47" s="175"/>
      <c r="M47" s="175" t="s">
        <v>52</v>
      </c>
      <c r="N47" s="174"/>
      <c r="O47" s="175" t="s">
        <v>52</v>
      </c>
    </row>
    <row r="48" spans="1:18" s="8" customFormat="1" ht="39" customHeight="1" x14ac:dyDescent="0.25">
      <c r="A48" s="178">
        <f>ROW()-2</f>
        <v>46</v>
      </c>
      <c r="B48" s="229" t="s">
        <v>332</v>
      </c>
      <c r="C48" s="178" t="s">
        <v>208</v>
      </c>
      <c r="D48" s="175" t="s">
        <v>126</v>
      </c>
      <c r="E48" s="128">
        <f>SUM(Таблица24345[[#This Row],[Средний балл аттестата]:[Балл первоочередной]])</f>
        <v>4.3099999999999996</v>
      </c>
      <c r="F48" s="230">
        <v>4.3099999999999996</v>
      </c>
      <c r="G48" s="230" t="s">
        <v>508</v>
      </c>
      <c r="H48" s="230"/>
      <c r="I48" s="180" t="s">
        <v>376</v>
      </c>
      <c r="J48" s="180" t="s">
        <v>44</v>
      </c>
      <c r="K48" s="180"/>
      <c r="L48" s="180"/>
      <c r="M48" s="180" t="s">
        <v>52</v>
      </c>
      <c r="N48" s="180"/>
      <c r="O48" s="231" t="s">
        <v>52</v>
      </c>
    </row>
    <row r="49" spans="1:15" s="8" customFormat="1" ht="37.5" x14ac:dyDescent="0.25">
      <c r="A49" s="178">
        <f>ROW()-2</f>
        <v>47</v>
      </c>
      <c r="B49" s="178" t="s">
        <v>643</v>
      </c>
      <c r="C49" s="178" t="s">
        <v>208</v>
      </c>
      <c r="D49" s="175" t="s">
        <v>126</v>
      </c>
      <c r="E49" s="128">
        <f>SUM(Таблица24345[[#This Row],[Средний балл аттестата]:[Балл первоочередной]])</f>
        <v>4.0599999999999996</v>
      </c>
      <c r="F49" s="179">
        <v>4.0599999999999996</v>
      </c>
      <c r="G49" s="179" t="s">
        <v>508</v>
      </c>
      <c r="H49" s="179"/>
      <c r="I49" s="175" t="s">
        <v>376</v>
      </c>
      <c r="J49" s="175" t="s">
        <v>44</v>
      </c>
      <c r="K49" s="175"/>
      <c r="L49" s="175"/>
      <c r="M49" s="175" t="s">
        <v>52</v>
      </c>
      <c r="N49" s="174"/>
      <c r="O49" s="175" t="s">
        <v>53</v>
      </c>
    </row>
    <row r="50" spans="1:15" s="8" customFormat="1" ht="37.5" x14ac:dyDescent="0.25">
      <c r="A50" s="178">
        <f>ROW()-2</f>
        <v>48</v>
      </c>
      <c r="B50" s="177" t="s">
        <v>724</v>
      </c>
      <c r="C50" s="177" t="s">
        <v>208</v>
      </c>
      <c r="D50" s="177" t="s">
        <v>128</v>
      </c>
      <c r="E50" s="128">
        <f>SUM(Таблица24345[[#This Row],[Средний балл аттестата]:[Балл первоочередной]])</f>
        <v>3.92</v>
      </c>
      <c r="F50" s="233">
        <v>3.92</v>
      </c>
      <c r="G50" s="177" t="s">
        <v>508</v>
      </c>
      <c r="H50" s="177"/>
      <c r="I50" s="177" t="s">
        <v>376</v>
      </c>
      <c r="J50" s="177" t="s">
        <v>44</v>
      </c>
      <c r="K50" s="177"/>
      <c r="L50" s="177"/>
      <c r="M50" s="177" t="s">
        <v>52</v>
      </c>
      <c r="N50" s="173" t="s">
        <v>52</v>
      </c>
      <c r="O50" s="177" t="s">
        <v>53</v>
      </c>
    </row>
    <row r="51" spans="1:15" s="8" customFormat="1" ht="37.5" x14ac:dyDescent="0.25">
      <c r="A51" s="228">
        <f>ROW()-2</f>
        <v>49</v>
      </c>
      <c r="B51" s="229" t="s">
        <v>119</v>
      </c>
      <c r="C51" s="178" t="s">
        <v>208</v>
      </c>
      <c r="D51" s="178" t="s">
        <v>128</v>
      </c>
      <c r="E51" s="128">
        <f>SUM(Таблица24345[[#This Row],[Средний балл аттестата]:[Балл первоочередной]])</f>
        <v>3.47</v>
      </c>
      <c r="F51" s="230">
        <v>3.47</v>
      </c>
      <c r="G51" s="230" t="s">
        <v>508</v>
      </c>
      <c r="H51" s="230"/>
      <c r="I51" s="180" t="s">
        <v>376</v>
      </c>
      <c r="J51" s="180" t="s">
        <v>44</v>
      </c>
      <c r="K51" s="180" t="s">
        <v>4</v>
      </c>
      <c r="L51" s="180"/>
      <c r="M51" s="180" t="s">
        <v>52</v>
      </c>
      <c r="N51" s="180"/>
      <c r="O51" s="231" t="s">
        <v>53</v>
      </c>
    </row>
    <row r="52" spans="1:15" s="8" customFormat="1" ht="37.5" x14ac:dyDescent="0.25">
      <c r="A52" s="228">
        <f>ROW()-2</f>
        <v>50</v>
      </c>
      <c r="B52" s="180" t="s">
        <v>521</v>
      </c>
      <c r="C52" s="175" t="s">
        <v>208</v>
      </c>
      <c r="D52" s="175" t="s">
        <v>126</v>
      </c>
      <c r="E52" s="128">
        <f>SUM(Таблица24345[[#This Row],[Средний балл аттестата]:[Балл первоочередной]])</f>
        <v>4.1900000000000004</v>
      </c>
      <c r="F52" s="230">
        <v>4.1900000000000004</v>
      </c>
      <c r="G52" s="230"/>
      <c r="H52" s="230"/>
      <c r="I52" s="266" t="s">
        <v>375</v>
      </c>
      <c r="J52" s="180" t="s">
        <v>4</v>
      </c>
      <c r="K52" s="180" t="s">
        <v>44</v>
      </c>
      <c r="L52" s="180" t="s">
        <v>15</v>
      </c>
      <c r="M52" s="180" t="s">
        <v>52</v>
      </c>
      <c r="N52" s="180"/>
      <c r="O52" s="231" t="s">
        <v>53</v>
      </c>
    </row>
    <row r="53" spans="1:15" s="85" customFormat="1" ht="111.75" customHeight="1" x14ac:dyDescent="0.25">
      <c r="A53" s="232">
        <f>ROW()-2</f>
        <v>51</v>
      </c>
      <c r="B53" s="178" t="s">
        <v>386</v>
      </c>
      <c r="C53" s="178" t="s">
        <v>208</v>
      </c>
      <c r="D53" s="175" t="s">
        <v>126</v>
      </c>
      <c r="E53" s="128">
        <f>SUM(Таблица24345[[#This Row],[Средний балл аттестата]:[Балл первоочередной]])</f>
        <v>4.0599999999999996</v>
      </c>
      <c r="F53" s="179">
        <v>4.0599999999999996</v>
      </c>
      <c r="G53" s="175"/>
      <c r="H53" s="175"/>
      <c r="I53" s="175" t="s">
        <v>376</v>
      </c>
      <c r="J53" s="175" t="s">
        <v>15</v>
      </c>
      <c r="K53" s="175" t="s">
        <v>44</v>
      </c>
      <c r="L53" s="175"/>
      <c r="M53" s="175" t="s">
        <v>52</v>
      </c>
      <c r="N53" s="175"/>
      <c r="O53" s="175" t="s">
        <v>52</v>
      </c>
    </row>
    <row r="54" spans="1:15" s="85" customFormat="1" ht="37.5" x14ac:dyDescent="0.25">
      <c r="A54" s="178">
        <f>ROW()-2</f>
        <v>52</v>
      </c>
      <c r="B54" s="178" t="s">
        <v>607</v>
      </c>
      <c r="C54" s="178" t="s">
        <v>208</v>
      </c>
      <c r="D54" s="179" t="s">
        <v>126</v>
      </c>
      <c r="E54" s="128">
        <f>SUM(Таблица24345[[#This Row],[Средний балл аттестата]:[Балл первоочередной]])</f>
        <v>3.38</v>
      </c>
      <c r="F54" s="179">
        <v>3.38</v>
      </c>
      <c r="G54" s="179" t="s">
        <v>508</v>
      </c>
      <c r="H54" s="179"/>
      <c r="I54" s="175" t="s">
        <v>376</v>
      </c>
      <c r="J54" s="175" t="s">
        <v>44</v>
      </c>
      <c r="K54" s="175"/>
      <c r="L54" s="175"/>
      <c r="M54" s="175" t="s">
        <v>52</v>
      </c>
      <c r="N54" s="174"/>
      <c r="O54" s="175" t="s">
        <v>53</v>
      </c>
    </row>
    <row r="55" spans="1:15" s="85" customFormat="1" ht="56.25" x14ac:dyDescent="0.25">
      <c r="A55" s="247">
        <f>ROW()-2</f>
        <v>53</v>
      </c>
      <c r="B55" s="246" t="s">
        <v>236</v>
      </c>
      <c r="C55" s="246" t="s">
        <v>208</v>
      </c>
      <c r="D55" s="246" t="s">
        <v>126</v>
      </c>
      <c r="E55" s="242" t="e">
        <f>SUM(Таблица25[[#This Row],[Средний балл аттестата]:[Балл первоочередной]])</f>
        <v>#VALUE!</v>
      </c>
      <c r="F55" s="248">
        <v>3.88</v>
      </c>
      <c r="G55" s="248"/>
      <c r="H55" s="246"/>
      <c r="I55" s="246" t="s">
        <v>376</v>
      </c>
      <c r="J55" s="246" t="s">
        <v>15</v>
      </c>
      <c r="K55" s="246" t="s">
        <v>4</v>
      </c>
      <c r="L55" s="246" t="s">
        <v>547</v>
      </c>
      <c r="M55" s="246" t="s">
        <v>52</v>
      </c>
      <c r="N55" s="237"/>
      <c r="O55" s="246" t="s">
        <v>53</v>
      </c>
    </row>
    <row r="56" spans="1:15" s="85" customFormat="1" ht="37.5" x14ac:dyDescent="0.25">
      <c r="A56" s="247">
        <f xml:space="preserve"> ROW()-2</f>
        <v>54</v>
      </c>
      <c r="B56" s="247" t="s">
        <v>648</v>
      </c>
      <c r="C56" s="247" t="s">
        <v>207</v>
      </c>
      <c r="D56" s="246" t="s">
        <v>126</v>
      </c>
      <c r="E56" s="242" t="e">
        <f>SUM(Таблица25[[#This Row],[Средний балл аттестата]:[Балл первоочередной]])</f>
        <v>#VALUE!</v>
      </c>
      <c r="F56" s="248">
        <v>4</v>
      </c>
      <c r="G56" s="248"/>
      <c r="H56" s="246"/>
      <c r="I56" s="246" t="s">
        <v>376</v>
      </c>
      <c r="J56" s="246" t="s">
        <v>44</v>
      </c>
      <c r="K56" s="246" t="s">
        <v>15</v>
      </c>
      <c r="L56" s="246" t="s">
        <v>4</v>
      </c>
      <c r="M56" s="246" t="s">
        <v>52</v>
      </c>
      <c r="N56" s="237" t="s">
        <v>52</v>
      </c>
      <c r="O56" s="246" t="s">
        <v>52</v>
      </c>
    </row>
    <row r="57" spans="1:15" s="85" customFormat="1" ht="37.5" x14ac:dyDescent="0.25">
      <c r="A57" s="247">
        <f>ROW()-2</f>
        <v>55</v>
      </c>
      <c r="B57" s="247" t="s">
        <v>649</v>
      </c>
      <c r="C57" s="247" t="s">
        <v>208</v>
      </c>
      <c r="D57" s="246" t="s">
        <v>126</v>
      </c>
      <c r="E57" s="242">
        <f>SUM(Таблица24345[[#This Row],[Средний балл аттестата]:[Балл первоочередной]])</f>
        <v>4.0599999999999996</v>
      </c>
      <c r="F57" s="248">
        <v>4.0599999999999996</v>
      </c>
      <c r="G57" s="248"/>
      <c r="H57" s="246"/>
      <c r="I57" s="246" t="s">
        <v>376</v>
      </c>
      <c r="J57" s="246" t="s">
        <v>15</v>
      </c>
      <c r="K57" s="246" t="s">
        <v>44</v>
      </c>
      <c r="L57" s="246" t="s">
        <v>730</v>
      </c>
      <c r="M57" s="246" t="s">
        <v>52</v>
      </c>
      <c r="N57" s="237"/>
      <c r="O57" s="246" t="s">
        <v>52</v>
      </c>
    </row>
    <row r="58" spans="1:15" s="85" customFormat="1" ht="37.5" x14ac:dyDescent="0.25">
      <c r="A58" s="247">
        <f>ROW()-2</f>
        <v>56</v>
      </c>
      <c r="B58" s="246" t="s">
        <v>285</v>
      </c>
      <c r="C58" s="246" t="s">
        <v>208</v>
      </c>
      <c r="D58" s="246" t="s">
        <v>126</v>
      </c>
      <c r="E58" s="242">
        <f>SUM(Таблица24345[[#This Row],[Средний балл аттестата]:[Балл первоочередной]])</f>
        <v>3.9</v>
      </c>
      <c r="F58" s="248">
        <v>3.9</v>
      </c>
      <c r="G58" s="248"/>
      <c r="H58" s="248"/>
      <c r="I58" s="237" t="s">
        <v>376</v>
      </c>
      <c r="J58" s="240" t="s">
        <v>44</v>
      </c>
      <c r="K58" s="240"/>
      <c r="L58" s="240"/>
      <c r="M58" s="246" t="s">
        <v>52</v>
      </c>
      <c r="N58" s="237" t="s">
        <v>52</v>
      </c>
      <c r="O58" s="246" t="s">
        <v>52</v>
      </c>
    </row>
    <row r="59" spans="1:15" s="85" customFormat="1" ht="37.5" x14ac:dyDescent="0.25">
      <c r="A59" s="247">
        <f>ROW()-2</f>
        <v>57</v>
      </c>
      <c r="B59" s="246" t="s">
        <v>515</v>
      </c>
      <c r="C59" s="246" t="s">
        <v>208</v>
      </c>
      <c r="D59" s="246" t="s">
        <v>126</v>
      </c>
      <c r="E59" s="242">
        <f>SUM(Таблица24345[[#This Row],[Средний балл аттестата]:[Балл первоочередной]])</f>
        <v>3.88</v>
      </c>
      <c r="F59" s="246">
        <v>3.88</v>
      </c>
      <c r="G59" s="246"/>
      <c r="H59" s="246"/>
      <c r="I59" s="246" t="s">
        <v>376</v>
      </c>
      <c r="J59" s="246" t="s">
        <v>15</v>
      </c>
      <c r="K59" s="246" t="s">
        <v>44</v>
      </c>
      <c r="L59" s="246"/>
      <c r="M59" s="246" t="s">
        <v>52</v>
      </c>
      <c r="N59" s="237" t="s">
        <v>52</v>
      </c>
      <c r="O59" s="246" t="s">
        <v>52</v>
      </c>
    </row>
    <row r="60" spans="1:15" s="85" customFormat="1" ht="37.5" x14ac:dyDescent="0.25">
      <c r="A60" s="247">
        <f>ROW()-2</f>
        <v>58</v>
      </c>
      <c r="B60" s="246" t="s">
        <v>366</v>
      </c>
      <c r="C60" s="246" t="s">
        <v>208</v>
      </c>
      <c r="D60" s="246" t="s">
        <v>126</v>
      </c>
      <c r="E60" s="242">
        <f>SUM(Таблица24345[[#This Row],[Средний балл аттестата]:[Балл первоочередной]])</f>
        <v>3.76</v>
      </c>
      <c r="F60" s="248">
        <v>3.76</v>
      </c>
      <c r="G60" s="248"/>
      <c r="H60" s="248"/>
      <c r="I60" s="246" t="s">
        <v>376</v>
      </c>
      <c r="J60" s="246" t="s">
        <v>44</v>
      </c>
      <c r="K60" s="246"/>
      <c r="L60" s="246"/>
      <c r="M60" s="246" t="s">
        <v>52</v>
      </c>
      <c r="N60" s="244"/>
      <c r="O60" s="246" t="s">
        <v>52</v>
      </c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01F8-230B-464A-8ACF-CD07A5CB82C8}">
  <sheetPr>
    <pageSetUpPr fitToPage="1"/>
  </sheetPr>
  <dimension ref="A1:R122"/>
  <sheetViews>
    <sheetView view="pageBreakPreview" zoomScale="60" zoomScaleNormal="84" workbookViewId="0">
      <selection activeCell="M22" sqref="M22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394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8" customFormat="1" ht="37.5" x14ac:dyDescent="0.25">
      <c r="A3" s="108">
        <f>ROW()-2</f>
        <v>1</v>
      </c>
      <c r="B3" s="87" t="s">
        <v>630</v>
      </c>
      <c r="C3" s="87" t="s">
        <v>208</v>
      </c>
      <c r="D3" s="87" t="s">
        <v>128</v>
      </c>
      <c r="E3" s="89">
        <f>SUM(Таблица243456[[#This Row],[Средний балл аттестата]:[Балл первоочередной]])</f>
        <v>14.35</v>
      </c>
      <c r="F3" s="87">
        <v>4.3499999999999996</v>
      </c>
      <c r="G3" s="89">
        <v>10</v>
      </c>
      <c r="H3" s="89"/>
      <c r="I3" s="260" t="s">
        <v>375</v>
      </c>
      <c r="J3" s="87" t="s">
        <v>5</v>
      </c>
      <c r="K3" s="87"/>
      <c r="L3" s="87"/>
      <c r="M3" s="87" t="s">
        <v>52</v>
      </c>
      <c r="N3" s="87" t="s">
        <v>52</v>
      </c>
      <c r="O3" s="113" t="s">
        <v>53</v>
      </c>
    </row>
    <row r="4" spans="1:15" s="238" customFormat="1" ht="37.5" x14ac:dyDescent="0.25">
      <c r="A4" s="108">
        <f>ROW()-2</f>
        <v>2</v>
      </c>
      <c r="B4" s="140" t="s">
        <v>392</v>
      </c>
      <c r="C4" s="110" t="s">
        <v>208</v>
      </c>
      <c r="D4" s="109" t="s">
        <v>126</v>
      </c>
      <c r="E4" s="89">
        <f>SUM(Таблица243456[[#This Row],[Средний балл аттестата]:[Балл первоочередной]])</f>
        <v>3.75</v>
      </c>
      <c r="F4" s="136">
        <v>3.75</v>
      </c>
      <c r="G4" s="131"/>
      <c r="H4" s="131"/>
      <c r="I4" s="261" t="s">
        <v>375</v>
      </c>
      <c r="J4" s="131" t="s">
        <v>5</v>
      </c>
      <c r="K4" s="131"/>
      <c r="L4" s="131"/>
      <c r="M4" s="131" t="s">
        <v>52</v>
      </c>
      <c r="N4" s="131"/>
      <c r="O4" s="141" t="s">
        <v>52</v>
      </c>
    </row>
    <row r="5" spans="1:15" s="214" customFormat="1" ht="18.75" x14ac:dyDescent="0.25">
      <c r="A5" s="108">
        <f>ROW()-2</f>
        <v>3</v>
      </c>
      <c r="B5" s="312"/>
      <c r="C5" s="75"/>
      <c r="D5" s="193"/>
      <c r="E5" s="193"/>
      <c r="F5" s="313"/>
      <c r="G5" s="89"/>
      <c r="H5" s="89"/>
      <c r="I5" s="87"/>
      <c r="J5" s="87"/>
      <c r="K5" s="87"/>
      <c r="L5" s="87"/>
      <c r="M5" s="87"/>
      <c r="N5" s="87"/>
      <c r="O5" s="113"/>
    </row>
    <row r="6" spans="1:15" s="8" customFormat="1" ht="18.75" x14ac:dyDescent="0.25">
      <c r="A6" s="108">
        <f>ROW()-2</f>
        <v>4</v>
      </c>
      <c r="B6" s="131"/>
      <c r="C6" s="109"/>
      <c r="D6" s="109"/>
      <c r="E6" s="89">
        <f>SUM(Таблица243456[[#This Row],[Средний балл аттестата]:[Балл первоочередной]])</f>
        <v>0</v>
      </c>
      <c r="F6" s="136"/>
      <c r="G6" s="136"/>
      <c r="H6" s="136"/>
      <c r="I6" s="131"/>
      <c r="J6" s="131"/>
      <c r="K6" s="131"/>
      <c r="L6" s="131"/>
      <c r="M6" s="131"/>
      <c r="N6" s="131"/>
      <c r="O6" s="141"/>
    </row>
    <row r="7" spans="1:15" s="214" customFormat="1" ht="18.75" x14ac:dyDescent="0.3">
      <c r="A7" s="98">
        <f>ROW()-2</f>
        <v>5</v>
      </c>
      <c r="B7" s="87"/>
      <c r="C7" s="87"/>
      <c r="D7" s="87"/>
      <c r="E7" s="89">
        <f>SUM(Таблица243456[[#This Row],[Средний балл аттестата]:[Балл первоочередной]])</f>
        <v>0</v>
      </c>
      <c r="F7" s="89"/>
      <c r="G7" s="87"/>
      <c r="H7" s="106"/>
      <c r="I7" s="87"/>
      <c r="J7" s="87"/>
      <c r="K7" s="87"/>
      <c r="L7" s="87"/>
      <c r="M7" s="106"/>
      <c r="N7" s="106"/>
      <c r="O7" s="138"/>
    </row>
    <row r="8" spans="1:15" s="8" customFormat="1" ht="18.75" x14ac:dyDescent="0.25">
      <c r="A8" s="108">
        <f>ROW()-2</f>
        <v>6</v>
      </c>
      <c r="B8" s="110"/>
      <c r="C8" s="110"/>
      <c r="D8" s="109"/>
      <c r="E8" s="112">
        <f>SUM(Таблица243456[[#This Row],[Средний балл аттестата]:[Балл первоочередной]])</f>
        <v>0</v>
      </c>
      <c r="F8" s="112"/>
      <c r="G8" s="87"/>
      <c r="H8" s="87"/>
      <c r="I8" s="87"/>
      <c r="J8" s="87"/>
      <c r="K8" s="87"/>
      <c r="L8" s="87"/>
      <c r="M8" s="87"/>
      <c r="N8" s="87"/>
      <c r="O8" s="113"/>
    </row>
    <row r="9" spans="1:15" s="8" customFormat="1" ht="18.75" x14ac:dyDescent="0.25">
      <c r="A9" s="108">
        <f>ROW()-2</f>
        <v>7</v>
      </c>
      <c r="B9" s="87"/>
      <c r="C9" s="87"/>
      <c r="D9" s="87"/>
      <c r="E9" s="89">
        <f>SUM(Таблица243456[[#This Row],[Средний балл аттестата]:[Балл первоочередной]])</f>
        <v>0</v>
      </c>
      <c r="F9" s="89"/>
      <c r="G9" s="87"/>
      <c r="H9" s="87"/>
      <c r="I9" s="87"/>
      <c r="J9" s="87"/>
      <c r="K9" s="87"/>
      <c r="L9" s="87"/>
      <c r="M9" s="87"/>
      <c r="N9" s="87"/>
      <c r="O9" s="113"/>
    </row>
    <row r="10" spans="1:15" s="8" customFormat="1" ht="63.75" customHeight="1" x14ac:dyDescent="0.25">
      <c r="A10" s="108">
        <f>ROW()-2</f>
        <v>8</v>
      </c>
      <c r="B10" s="90"/>
      <c r="C10" s="90"/>
      <c r="D10" s="87"/>
      <c r="E10" s="89">
        <f>SUM(Таблица243456[[#This Row],[Средний балл аттестата]:[Балл первоочередной]])</f>
        <v>0</v>
      </c>
      <c r="F10" s="89"/>
      <c r="G10" s="87"/>
      <c r="H10" s="87"/>
      <c r="I10" s="87"/>
      <c r="J10" s="87"/>
      <c r="K10" s="87"/>
      <c r="L10" s="87"/>
      <c r="M10" s="87"/>
      <c r="N10" s="87"/>
      <c r="O10" s="113"/>
    </row>
    <row r="11" spans="1:15" s="8" customFormat="1" ht="18.75" x14ac:dyDescent="0.25">
      <c r="A11" s="98">
        <f>ROW()-2</f>
        <v>9</v>
      </c>
      <c r="B11" s="87"/>
      <c r="C11" s="87"/>
      <c r="D11" s="87"/>
      <c r="E11" s="89">
        <f>SUM(Таблица243456[[#This Row],[Средний балл аттестата]:[Балл первоочередной]])</f>
        <v>0</v>
      </c>
      <c r="F11" s="89"/>
      <c r="G11" s="87"/>
      <c r="H11" s="87"/>
      <c r="I11" s="87"/>
      <c r="J11" s="87"/>
      <c r="K11" s="87"/>
      <c r="L11" s="87"/>
      <c r="M11" s="87"/>
      <c r="N11" s="87"/>
      <c r="O11" s="113"/>
    </row>
    <row r="12" spans="1:15" s="8" customFormat="1" ht="18.75" x14ac:dyDescent="0.25">
      <c r="A12" s="108">
        <f>ROW()-2</f>
        <v>10</v>
      </c>
      <c r="B12" s="90"/>
      <c r="C12" s="90"/>
      <c r="D12" s="89"/>
      <c r="E12" s="89">
        <f>SUM(Таблица243456[[#This Row],[Средний балл аттестата]:[Балл первоочередной]])</f>
        <v>0</v>
      </c>
      <c r="F12" s="89"/>
      <c r="G12" s="87"/>
      <c r="H12" s="87"/>
      <c r="I12" s="87"/>
      <c r="J12" s="87"/>
      <c r="K12" s="87"/>
      <c r="L12" s="87"/>
      <c r="M12" s="87"/>
      <c r="N12" s="87"/>
      <c r="O12" s="113"/>
    </row>
    <row r="13" spans="1:15" s="8" customFormat="1" ht="18.75" x14ac:dyDescent="0.25">
      <c r="A13" s="108">
        <f>ROW()-2</f>
        <v>11</v>
      </c>
      <c r="B13" s="90"/>
      <c r="C13" s="90"/>
      <c r="D13" s="87"/>
      <c r="E13" s="89">
        <f>SUM(Таблица243456[[#This Row],[Средний балл аттестата]:[Балл первоочередной]])</f>
        <v>0</v>
      </c>
      <c r="F13" s="89"/>
      <c r="G13" s="87"/>
      <c r="H13" s="87"/>
      <c r="I13" s="87"/>
      <c r="J13" s="87"/>
      <c r="K13" s="87"/>
      <c r="L13" s="87"/>
      <c r="M13" s="87"/>
      <c r="N13" s="87"/>
      <c r="O13" s="113"/>
    </row>
    <row r="14" spans="1:15" s="8" customFormat="1" ht="18.75" x14ac:dyDescent="0.25">
      <c r="A14" s="86">
        <f>ROW()-2</f>
        <v>12</v>
      </c>
      <c r="B14" s="87"/>
      <c r="C14" s="87"/>
      <c r="D14" s="87"/>
      <c r="E14" s="89">
        <f>SUM(Таблица243456[[#This Row],[Средний балл аттестата]:[Балл первоочередной]])</f>
        <v>0</v>
      </c>
      <c r="F14" s="89"/>
      <c r="G14" s="89"/>
      <c r="H14" s="89"/>
      <c r="I14" s="87"/>
      <c r="J14" s="87"/>
      <c r="K14" s="87"/>
      <c r="L14" s="87"/>
      <c r="M14" s="87"/>
      <c r="N14" s="87"/>
      <c r="O14" s="113"/>
    </row>
    <row r="15" spans="1:15" s="8" customFormat="1" ht="18.75" x14ac:dyDescent="0.25">
      <c r="A15" s="108">
        <f>ROW()-2</f>
        <v>13</v>
      </c>
      <c r="B15" s="90"/>
      <c r="C15" s="90"/>
      <c r="D15" s="87"/>
      <c r="E15" s="89">
        <f>SUM(Таблица243456[[#This Row],[Средний балл аттестата]:[Балл первоочередной]])</f>
        <v>0</v>
      </c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5" s="8" customFormat="1" ht="18.75" x14ac:dyDescent="0.25">
      <c r="A16" s="108">
        <f>ROW()-2</f>
        <v>14</v>
      </c>
      <c r="B16" s="110"/>
      <c r="C16" s="110"/>
      <c r="D16" s="109"/>
      <c r="E16" s="89">
        <f>SUM(Таблица243456[[#This Row],[Средний балл аттестата]:[Балл первоочередной]])</f>
        <v>0</v>
      </c>
      <c r="F16" s="112"/>
      <c r="G16" s="112"/>
      <c r="H16" s="109"/>
      <c r="I16" s="109"/>
      <c r="J16" s="87"/>
      <c r="K16" s="87"/>
      <c r="L16" s="87"/>
      <c r="M16" s="109"/>
      <c r="N16" s="109"/>
      <c r="O16" s="109"/>
    </row>
    <row r="17" spans="1:17" s="8" customFormat="1" ht="20.25" x14ac:dyDescent="0.3">
      <c r="A17" s="108">
        <f>ROW()-2</f>
        <v>15</v>
      </c>
      <c r="B17" s="87"/>
      <c r="C17" s="87"/>
      <c r="D17" s="87"/>
      <c r="E17" s="89">
        <f>SUM(Таблица243456[[#This Row],[Средний балл аттестата]:[Балл первоочередной]])</f>
        <v>0</v>
      </c>
      <c r="F17" s="87"/>
      <c r="G17" s="89"/>
      <c r="H17" s="105"/>
      <c r="I17" s="87"/>
      <c r="J17" s="87"/>
      <c r="K17" s="87"/>
      <c r="L17" s="87"/>
      <c r="M17" s="106"/>
      <c r="N17" s="87"/>
      <c r="O17" s="87"/>
      <c r="P17" s="87"/>
      <c r="Q17" s="70"/>
    </row>
    <row r="18" spans="1:17" s="8" customFormat="1" ht="18.75" x14ac:dyDescent="0.25">
      <c r="A18" s="108">
        <f>ROW()-2</f>
        <v>16</v>
      </c>
      <c r="B18" s="90"/>
      <c r="C18" s="90"/>
      <c r="D18" s="87"/>
      <c r="E18" s="89">
        <f>SUM(Таблица243456[[#This Row],[Средний балл аттестата]:[Балл первоочередной]])</f>
        <v>0</v>
      </c>
      <c r="F18" s="89"/>
      <c r="G18" s="89"/>
      <c r="H18" s="89"/>
      <c r="I18" s="87"/>
      <c r="J18" s="87"/>
      <c r="K18" s="87"/>
      <c r="L18" s="87"/>
      <c r="M18" s="87"/>
      <c r="N18" s="87"/>
      <c r="O18" s="87"/>
    </row>
    <row r="19" spans="1:17" s="8" customFormat="1" ht="18.75" x14ac:dyDescent="0.3">
      <c r="A19" s="108">
        <f>ROW()-2</f>
        <v>17</v>
      </c>
      <c r="B19" s="140"/>
      <c r="C19" s="140"/>
      <c r="D19" s="151"/>
      <c r="E19" s="89">
        <f>SUM(Таблица243456[[#This Row],[Средний балл аттестата]:[Балл первоочередной]])</f>
        <v>0</v>
      </c>
      <c r="F19" s="136"/>
      <c r="G19" s="136"/>
      <c r="H19" s="136"/>
      <c r="I19" s="131"/>
      <c r="J19" s="131"/>
      <c r="K19" s="131"/>
      <c r="L19" s="131"/>
      <c r="M19" s="131"/>
      <c r="N19" s="131"/>
      <c r="O19" s="141"/>
    </row>
    <row r="20" spans="1:17" s="8" customFormat="1" ht="56.25" customHeight="1" x14ac:dyDescent="0.25">
      <c r="A20" s="108">
        <f>ROW()-2</f>
        <v>18</v>
      </c>
      <c r="B20" s="140"/>
      <c r="C20" s="140"/>
      <c r="D20" s="131"/>
      <c r="E20" s="89">
        <f>SUM(Таблица243456[[#This Row],[Средний балл аттестата]:[Балл первоочередной]])</f>
        <v>0</v>
      </c>
      <c r="F20" s="136"/>
      <c r="G20" s="136"/>
      <c r="H20" s="136"/>
      <c r="I20" s="131"/>
      <c r="J20" s="131"/>
      <c r="K20" s="131"/>
      <c r="L20" s="131"/>
      <c r="M20" s="131"/>
      <c r="N20" s="131"/>
      <c r="O20" s="141"/>
    </row>
    <row r="21" spans="1:17" s="8" customFormat="1" ht="18.75" x14ac:dyDescent="0.3">
      <c r="A21" s="108">
        <f>ROW()-2</f>
        <v>19</v>
      </c>
      <c r="B21" s="106"/>
      <c r="C21" s="106"/>
      <c r="D21" s="106"/>
      <c r="E21" s="89">
        <f>SUM(Таблица243456[[#This Row],[Средний балл аттестата]:[Балл первоочередной]])</f>
        <v>0</v>
      </c>
      <c r="F21" s="89"/>
      <c r="G21" s="105"/>
      <c r="H21" s="105"/>
      <c r="I21" s="106"/>
      <c r="J21" s="106"/>
      <c r="K21" s="106"/>
      <c r="L21" s="106"/>
      <c r="M21" s="106"/>
      <c r="N21" s="87"/>
      <c r="O21" s="138"/>
    </row>
    <row r="22" spans="1:17" s="8" customFormat="1" ht="18.75" x14ac:dyDescent="0.25">
      <c r="A22" s="108">
        <f>ROW()-2</f>
        <v>20</v>
      </c>
      <c r="B22" s="90"/>
      <c r="C22" s="90"/>
      <c r="D22" s="87"/>
      <c r="E22" s="89">
        <f>SUM(Таблица243456[[#This Row],[Средний балл аттестата]:[Балл первоочередной]])</f>
        <v>0</v>
      </c>
      <c r="F22" s="89"/>
      <c r="G22" s="87"/>
      <c r="H22" s="87"/>
      <c r="I22" s="87"/>
      <c r="J22" s="87"/>
      <c r="K22" s="87"/>
      <c r="L22" s="87"/>
      <c r="M22" s="87"/>
      <c r="N22" s="87"/>
      <c r="O22" s="113"/>
    </row>
    <row r="23" spans="1:17" s="8" customFormat="1" ht="18.75" x14ac:dyDescent="0.25">
      <c r="A23" s="108">
        <f>ROW()-2</f>
        <v>21</v>
      </c>
      <c r="B23" s="110"/>
      <c r="C23" s="110"/>
      <c r="D23" s="110"/>
      <c r="E23" s="89">
        <f>SUM(Таблица243456[[#This Row],[Средний балл аттестата]:[Балл первоочередной]])</f>
        <v>0</v>
      </c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8" customFormat="1" ht="18.75" x14ac:dyDescent="0.3">
      <c r="A24" s="156">
        <f>ROW()-2</f>
        <v>22</v>
      </c>
      <c r="B24" s="98"/>
      <c r="C24" s="98"/>
      <c r="D24" s="97"/>
      <c r="E24" s="89">
        <f>SUM(Таблица243456[[#This Row],[Средний балл аттестата]:[Балл первоочередной]])</f>
        <v>0</v>
      </c>
      <c r="F24" s="100"/>
      <c r="G24" s="100"/>
      <c r="H24" s="100"/>
      <c r="I24" s="97"/>
      <c r="J24" s="97"/>
      <c r="K24" s="97"/>
      <c r="L24" s="97"/>
      <c r="M24" s="97"/>
      <c r="N24" s="97"/>
      <c r="O24" s="97"/>
    </row>
    <row r="25" spans="1:17" s="8" customFormat="1" ht="18.75" x14ac:dyDescent="0.25">
      <c r="A25" s="108">
        <f>ROW()-2</f>
        <v>23</v>
      </c>
      <c r="B25" s="140"/>
      <c r="C25" s="140"/>
      <c r="D25" s="136"/>
      <c r="E25" s="89">
        <f>SUM(Таблица243456[[#This Row],[Средний балл аттестата]:[Балл первоочередной]])</f>
        <v>0</v>
      </c>
      <c r="F25" s="136"/>
      <c r="G25" s="136"/>
      <c r="H25" s="136"/>
      <c r="I25" s="131"/>
      <c r="J25" s="131"/>
      <c r="K25" s="131"/>
      <c r="L25" s="131"/>
      <c r="M25" s="131"/>
      <c r="N25" s="131"/>
      <c r="O25" s="141"/>
    </row>
    <row r="26" spans="1:17" s="8" customFormat="1" ht="18.75" x14ac:dyDescent="0.25">
      <c r="A26" s="108">
        <f>ROW()-2</f>
        <v>24</v>
      </c>
      <c r="B26" s="98"/>
      <c r="C26" s="98"/>
      <c r="D26" s="97"/>
      <c r="E26" s="89">
        <f>SUM(Таблица243456[[#This Row],[Средний балл аттестата]:[Балл первоочередной]])</f>
        <v>0</v>
      </c>
      <c r="F26" s="100"/>
      <c r="G26" s="97"/>
      <c r="H26" s="97"/>
      <c r="I26" s="97"/>
      <c r="J26" s="97"/>
      <c r="K26" s="97"/>
      <c r="L26" s="97"/>
      <c r="M26" s="97"/>
      <c r="N26" s="97"/>
      <c r="O26" s="97"/>
    </row>
    <row r="27" spans="1:17" s="8" customFormat="1" ht="18.75" x14ac:dyDescent="0.25">
      <c r="A27" s="108">
        <f>ROW()-2</f>
        <v>25</v>
      </c>
      <c r="B27" s="140"/>
      <c r="C27" s="140"/>
      <c r="D27" s="131"/>
      <c r="E27" s="89">
        <f>SUM(Таблица243456[[#This Row],[Средний балл аттестата]:[Балл первоочередной]])</f>
        <v>0</v>
      </c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7" s="8" customFormat="1" ht="18.75" x14ac:dyDescent="0.25">
      <c r="A28" s="108">
        <f>ROW()-2</f>
        <v>26</v>
      </c>
      <c r="B28" s="140"/>
      <c r="C28" s="110"/>
      <c r="D28" s="109"/>
      <c r="E28" s="89">
        <f>SUM(Таблица243456[[#This Row],[Средний балл аттестата]:[Балл первоочередной]])</f>
        <v>0</v>
      </c>
      <c r="F28" s="136"/>
      <c r="G28" s="131"/>
      <c r="H28" s="131"/>
      <c r="I28" s="131"/>
      <c r="J28" s="131"/>
      <c r="K28" s="131"/>
      <c r="L28" s="131"/>
      <c r="M28" s="131"/>
      <c r="N28" s="131"/>
      <c r="O28" s="141"/>
    </row>
    <row r="29" spans="1:17" s="8" customFormat="1" ht="18.75" x14ac:dyDescent="0.3">
      <c r="A29" s="156">
        <f>ROW()-2</f>
        <v>27</v>
      </c>
      <c r="B29" s="131"/>
      <c r="C29" s="109"/>
      <c r="D29" s="109"/>
      <c r="E29" s="89">
        <f>SUM(Таблица243456[[#This Row],[Средний балл аттестата]:[Балл первоочередной]])</f>
        <v>0</v>
      </c>
      <c r="F29" s="136"/>
      <c r="G29" s="136"/>
      <c r="H29" s="136"/>
      <c r="I29" s="131"/>
      <c r="J29" s="131"/>
      <c r="K29" s="131"/>
      <c r="L29" s="131"/>
      <c r="M29" s="131"/>
      <c r="N29" s="131"/>
      <c r="O29" s="141"/>
    </row>
    <row r="30" spans="1:17" s="8" customFormat="1" ht="18.75" x14ac:dyDescent="0.3">
      <c r="A30" s="156">
        <f>ROW()-2</f>
        <v>28</v>
      </c>
      <c r="B30" s="110"/>
      <c r="C30" s="110"/>
      <c r="D30" s="109"/>
      <c r="E30" s="89">
        <f>SUM(Таблица243456[[#This Row],[Средний балл аттестата]:[Балл первоочередной]])</f>
        <v>0</v>
      </c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8" customFormat="1" ht="18.75" x14ac:dyDescent="0.3">
      <c r="A31" s="108">
        <f>ROW()-2</f>
        <v>29</v>
      </c>
      <c r="B31" s="110"/>
      <c r="C31" s="110"/>
      <c r="D31" s="122"/>
      <c r="E31" s="89">
        <f>SUM(Таблица243456[[#This Row],[Средний балл аттестата]:[Балл первоочередной]])</f>
        <v>0</v>
      </c>
      <c r="F31" s="112"/>
      <c r="G31" s="112"/>
      <c r="H31" s="112"/>
      <c r="I31" s="109"/>
      <c r="J31" s="109"/>
      <c r="K31" s="109"/>
      <c r="L31" s="109"/>
      <c r="M31" s="109"/>
      <c r="N31" s="109"/>
      <c r="O31" s="109"/>
    </row>
    <row r="32" spans="1:17" s="8" customFormat="1" ht="18.75" x14ac:dyDescent="0.25">
      <c r="A32" s="108">
        <f>ROW()-2</f>
        <v>30</v>
      </c>
      <c r="B32" s="110"/>
      <c r="C32" s="110"/>
      <c r="D32" s="109"/>
      <c r="E32" s="89">
        <f>SUM(Таблица243456[[#This Row],[Средний балл аттестата]:[Балл первоочередной]])</f>
        <v>0</v>
      </c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25">
      <c r="A33" s="108">
        <f>ROW()-2</f>
        <v>31</v>
      </c>
      <c r="B33" s="109"/>
      <c r="C33" s="109"/>
      <c r="D33" s="109"/>
      <c r="E33" s="89">
        <f>SUM(Таблица243456[[#This Row],[Средний балл аттестата]:[Балл первоочередной]])</f>
        <v>0</v>
      </c>
      <c r="F33" s="112"/>
      <c r="G33" s="112"/>
      <c r="H33" s="112"/>
      <c r="I33" s="112"/>
      <c r="J33" s="109"/>
      <c r="K33" s="109"/>
      <c r="L33" s="109"/>
      <c r="M33" s="109"/>
      <c r="N33" s="113"/>
      <c r="O33" s="109"/>
    </row>
    <row r="34" spans="1:18" s="8" customFormat="1" ht="18.75" x14ac:dyDescent="0.25">
      <c r="A34" s="110">
        <f>ROW()-2</f>
        <v>32</v>
      </c>
      <c r="B34" s="110"/>
      <c r="C34" s="110"/>
      <c r="D34" s="119"/>
      <c r="E34" s="89">
        <f>SUM(Таблица243456[[#This Row],[Средний балл аттестата]:[Балл первоочередной]])</f>
        <v>0</v>
      </c>
      <c r="F34" s="112"/>
      <c r="G34" s="109"/>
      <c r="H34" s="109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3">
      <c r="A35" s="157">
        <f>ROW()-2</f>
        <v>33</v>
      </c>
      <c r="B35" s="136"/>
      <c r="C35" s="112"/>
      <c r="D35" s="109"/>
      <c r="E35" s="89">
        <f>SUM(Таблица243456[[#This Row],[Средний балл аттестата]:[Балл первоочередной]])</f>
        <v>0</v>
      </c>
      <c r="F35" s="136"/>
      <c r="G35" s="136"/>
      <c r="H35" s="136"/>
      <c r="I35" s="131"/>
      <c r="J35" s="131"/>
      <c r="K35" s="131"/>
      <c r="L35" s="131"/>
      <c r="M35" s="131"/>
      <c r="N35" s="131"/>
      <c r="O35" s="141"/>
    </row>
    <row r="36" spans="1:18" s="8" customFormat="1" ht="18.75" x14ac:dyDescent="0.3">
      <c r="A36" s="157">
        <f>ROW()-2</f>
        <v>34</v>
      </c>
      <c r="B36" s="140"/>
      <c r="C36" s="110"/>
      <c r="D36" s="109"/>
      <c r="E36" s="89">
        <f>SUM(Таблица243456[[#This Row],[Средний балл аттестата]:[Балл первоочередной]])</f>
        <v>0</v>
      </c>
      <c r="F36" s="136"/>
      <c r="G36" s="136"/>
      <c r="H36" s="136"/>
      <c r="I36" s="131"/>
      <c r="J36" s="131"/>
      <c r="K36" s="131"/>
      <c r="L36" s="131"/>
      <c r="M36" s="131"/>
      <c r="N36" s="131"/>
      <c r="O36" s="141"/>
    </row>
    <row r="37" spans="1:18" s="8" customFormat="1" ht="68.25" customHeight="1" x14ac:dyDescent="0.25">
      <c r="A37" s="110">
        <f>ROW()-2</f>
        <v>35</v>
      </c>
      <c r="B37" s="110"/>
      <c r="C37" s="110"/>
      <c r="D37" s="109"/>
      <c r="E37" s="89">
        <f>SUM(Таблица243456[[#This Row],[Средний балл аттестата]:[Балл первоочередной]])</f>
        <v>0</v>
      </c>
      <c r="F37" s="112"/>
      <c r="G37" s="112"/>
      <c r="H37" s="112"/>
      <c r="I37" s="109"/>
      <c r="J37" s="109"/>
      <c r="K37" s="109"/>
      <c r="L37" s="109"/>
      <c r="M37" s="109"/>
      <c r="N37" s="97"/>
      <c r="O37" s="109"/>
    </row>
    <row r="38" spans="1:18" s="8" customFormat="1" ht="18.75" x14ac:dyDescent="0.25">
      <c r="A38" s="110">
        <f>ROW()-2</f>
        <v>36</v>
      </c>
      <c r="B38" s="140"/>
      <c r="C38" s="110"/>
      <c r="D38" s="109"/>
      <c r="E38" s="89">
        <f>SUM(Таблица243456[[#This Row],[Средний балл аттестата]:[Балл первоочередной]])</f>
        <v>0</v>
      </c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25">
      <c r="A39" s="108">
        <f>ROW()-2</f>
        <v>37</v>
      </c>
      <c r="B39" s="90"/>
      <c r="C39" s="90"/>
      <c r="D39" s="89"/>
      <c r="E39" s="89">
        <f>SUM(Таблица243456[[#This Row],[Средний балл аттестата]:[Балл первоочередной]])</f>
        <v>0</v>
      </c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3">
      <c r="A40" s="98">
        <f>ROW()-2</f>
        <v>38</v>
      </c>
      <c r="B40" s="131"/>
      <c r="C40" s="109"/>
      <c r="D40" s="109"/>
      <c r="E40" s="89">
        <f>SUM(Таблица243456[[#This Row],[Средний балл аттестата]:[Балл первоочередной]])</f>
        <v>0</v>
      </c>
      <c r="F40" s="131"/>
      <c r="G40" s="136"/>
      <c r="H40" s="136"/>
      <c r="I40" s="131"/>
      <c r="J40" s="131"/>
      <c r="K40" s="131"/>
      <c r="L40" s="131"/>
      <c r="M40" s="151"/>
      <c r="N40" s="131"/>
      <c r="O40" s="141"/>
    </row>
    <row r="41" spans="1:18" s="8" customFormat="1" ht="18.75" x14ac:dyDescent="0.25">
      <c r="A41" s="98">
        <f>ROW()-2</f>
        <v>39</v>
      </c>
      <c r="B41" s="90"/>
      <c r="C41" s="90"/>
      <c r="D41" s="87"/>
      <c r="E41" s="89">
        <f>SUM(Таблица243456[[#This Row],[Средний балл аттестата]:[Балл первоочередной]])</f>
        <v>0</v>
      </c>
      <c r="F41" s="89"/>
      <c r="G41" s="89"/>
      <c r="H41" s="89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3">
      <c r="A42" s="157">
        <f>ROW()-2</f>
        <v>40</v>
      </c>
      <c r="B42" s="140"/>
      <c r="C42" s="110"/>
      <c r="D42" s="109"/>
      <c r="E42" s="89">
        <f>SUM(Таблица243456[[#This Row],[Средний балл аттестата]:[Балл первоочередной]])</f>
        <v>0</v>
      </c>
      <c r="F42" s="136"/>
      <c r="G42" s="131"/>
      <c r="H42" s="131"/>
      <c r="I42" s="131"/>
      <c r="J42" s="131"/>
      <c r="K42" s="131"/>
      <c r="L42" s="131"/>
      <c r="M42" s="131"/>
      <c r="N42" s="131"/>
      <c r="O42" s="141"/>
    </row>
    <row r="43" spans="1:18" s="8" customFormat="1" ht="69" customHeight="1" x14ac:dyDescent="0.3">
      <c r="A43" s="157">
        <f>ROW()-2</f>
        <v>41</v>
      </c>
      <c r="B43" s="140"/>
      <c r="C43" s="110"/>
      <c r="D43" s="112"/>
      <c r="E43" s="89">
        <f>SUM(Таблица243456[[#This Row],[Средний балл аттестата]:[Балл первоочередной]])</f>
        <v>0</v>
      </c>
      <c r="F43" s="136"/>
      <c r="G43" s="136"/>
      <c r="H43" s="136"/>
      <c r="I43" s="131"/>
      <c r="J43" s="131"/>
      <c r="K43" s="131"/>
      <c r="L43" s="131"/>
      <c r="M43" s="131"/>
      <c r="N43" s="131"/>
      <c r="O43" s="141"/>
    </row>
    <row r="44" spans="1:18" s="8" customFormat="1" ht="18.75" x14ac:dyDescent="0.25">
      <c r="A44" s="98">
        <f>ROW()-2</f>
        <v>42</v>
      </c>
      <c r="B44" s="90"/>
      <c r="C44" s="90"/>
      <c r="D44" s="87"/>
      <c r="E44" s="89">
        <f>SUM(Таблица243456[[#This Row],[Средний балл аттестата]:[Балл первоочередной]])</f>
        <v>0</v>
      </c>
      <c r="F44" s="89"/>
      <c r="G44" s="87"/>
      <c r="H44" s="87"/>
      <c r="I44" s="87"/>
      <c r="J44" s="87"/>
      <c r="K44" s="87"/>
      <c r="L44" s="87"/>
      <c r="M44" s="87"/>
      <c r="N44" s="87"/>
      <c r="O44" s="113"/>
    </row>
    <row r="45" spans="1:18" s="8" customFormat="1" ht="18.75" x14ac:dyDescent="0.25">
      <c r="A45" s="110">
        <f>ROW()-2</f>
        <v>43</v>
      </c>
      <c r="B45" s="136"/>
      <c r="C45" s="112"/>
      <c r="D45" s="109"/>
      <c r="E45" s="89">
        <f>SUM(Таблица243456[[#This Row],[Средний балл аттестата]:[Балл первоочередной]])</f>
        <v>0</v>
      </c>
      <c r="F45" s="136"/>
      <c r="G45" s="136"/>
      <c r="H45" s="136"/>
      <c r="I45" s="131"/>
      <c r="J45" s="131"/>
      <c r="K45" s="131"/>
      <c r="L45" s="131"/>
      <c r="M45" s="131"/>
      <c r="N45" s="131"/>
      <c r="O45" s="141"/>
    </row>
    <row r="46" spans="1:18" s="8" customFormat="1" ht="18.75" x14ac:dyDescent="0.25">
      <c r="A46" s="98">
        <f>ROW()-2</f>
        <v>44</v>
      </c>
      <c r="B46" s="140"/>
      <c r="C46" s="140"/>
      <c r="D46" s="131"/>
      <c r="E46" s="89">
        <f>SUM(Таблица243456[[#This Row],[Средний балл аттестата]:[Балл первоочередной]])</f>
        <v>0</v>
      </c>
      <c r="F46" s="136"/>
      <c r="G46" s="136"/>
      <c r="H46" s="136"/>
      <c r="I46" s="131"/>
      <c r="J46" s="131"/>
      <c r="K46" s="131"/>
      <c r="L46" s="131"/>
      <c r="M46" s="131"/>
      <c r="N46" s="131"/>
      <c r="O46" s="141"/>
    </row>
    <row r="47" spans="1:18" s="8" customFormat="1" ht="18.75" x14ac:dyDescent="0.25">
      <c r="A47" s="110">
        <f>ROW()-2</f>
        <v>45</v>
      </c>
      <c r="B47" s="110"/>
      <c r="C47" s="110"/>
      <c r="D47" s="109"/>
      <c r="E47" s="89">
        <f>SUM(Таблица243456[[#This Row],[Средний балл аттестата]:[Балл первоочередной]])</f>
        <v>0</v>
      </c>
      <c r="F47" s="112"/>
      <c r="G47" s="112"/>
      <c r="H47" s="112"/>
      <c r="I47" s="109"/>
      <c r="J47" s="109"/>
      <c r="K47" s="109"/>
      <c r="L47" s="109"/>
      <c r="M47" s="109"/>
      <c r="N47" s="97"/>
      <c r="O47" s="109"/>
    </row>
    <row r="48" spans="1:18" s="8" customFormat="1" ht="39" customHeight="1" x14ac:dyDescent="0.25">
      <c r="A48" s="110">
        <f>ROW()-2</f>
        <v>46</v>
      </c>
      <c r="B48" s="140"/>
      <c r="C48" s="110"/>
      <c r="D48" s="109"/>
      <c r="E48" s="89">
        <f>SUM(Таблица243456[[#This Row],[Средний балл аттестата]:[Балл первоочередной]])</f>
        <v>0</v>
      </c>
      <c r="F48" s="136"/>
      <c r="G48" s="131"/>
      <c r="H48" s="131"/>
      <c r="I48" s="131"/>
      <c r="J48" s="131"/>
      <c r="K48" s="131"/>
      <c r="L48" s="131"/>
      <c r="M48" s="131"/>
      <c r="N48" s="131"/>
      <c r="O48" s="141"/>
    </row>
    <row r="49" spans="1:15" s="8" customFormat="1" ht="18.75" x14ac:dyDescent="0.25">
      <c r="A49" s="110">
        <f>ROW()-2</f>
        <v>47</v>
      </c>
      <c r="B49" s="112"/>
      <c r="C49" s="112"/>
      <c r="D49" s="109"/>
      <c r="E49" s="89">
        <f>SUM(Таблица243456[[#This Row],[Средний балл аттестата]:[Балл первоочередной]])</f>
        <v>0</v>
      </c>
      <c r="F49" s="112"/>
      <c r="G49" s="112"/>
      <c r="H49" s="112"/>
      <c r="I49" s="109"/>
      <c r="J49" s="109"/>
      <c r="K49" s="109"/>
      <c r="L49" s="109"/>
      <c r="M49" s="109"/>
      <c r="N49" s="97"/>
      <c r="O49" s="109"/>
    </row>
    <row r="50" spans="1:15" s="8" customFormat="1" ht="18.75" x14ac:dyDescent="0.25">
      <c r="A50" s="110">
        <f>ROW()-2</f>
        <v>48</v>
      </c>
      <c r="B50" s="110"/>
      <c r="C50" s="110"/>
      <c r="D50" s="109"/>
      <c r="E50" s="89">
        <f>SUM(Таблица243456[[#This Row],[Средний балл аттестата]:[Балл первоочередной]])</f>
        <v>0</v>
      </c>
      <c r="F50" s="112"/>
      <c r="G50" s="112"/>
      <c r="H50" s="112"/>
      <c r="I50" s="109"/>
      <c r="J50" s="109"/>
      <c r="K50" s="109"/>
      <c r="L50" s="109"/>
      <c r="M50" s="109"/>
      <c r="N50" s="97"/>
      <c r="O50" s="109"/>
    </row>
    <row r="51" spans="1:15" s="8" customFormat="1" ht="18.75" x14ac:dyDescent="0.25">
      <c r="A51" s="98">
        <f>ROW()-2</f>
        <v>49</v>
      </c>
      <c r="B51" s="140"/>
      <c r="C51" s="110"/>
      <c r="D51" s="109"/>
      <c r="E51" s="89">
        <f>SUM(Таблица243456[[#This Row],[Средний балл аттестата]:[Балл первоочередной]])</f>
        <v>0</v>
      </c>
      <c r="F51" s="136"/>
      <c r="G51" s="136"/>
      <c r="H51" s="136"/>
      <c r="I51" s="131"/>
      <c r="J51" s="131"/>
      <c r="K51" s="131"/>
      <c r="L51" s="131"/>
      <c r="M51" s="131"/>
      <c r="N51" s="131"/>
      <c r="O51" s="141"/>
    </row>
    <row r="52" spans="1:15" s="8" customFormat="1" ht="18.75" x14ac:dyDescent="0.25">
      <c r="A52" s="98">
        <f>ROW()-2</f>
        <v>50</v>
      </c>
      <c r="B52" s="132"/>
      <c r="C52" s="111"/>
      <c r="D52" s="119"/>
      <c r="E52" s="89">
        <f>SUM(Таблица243456[[#This Row],[Средний балл аттестата]:[Балл первоочередной]])</f>
        <v>0</v>
      </c>
      <c r="F52" s="136"/>
      <c r="G52" s="131"/>
      <c r="H52" s="131"/>
      <c r="I52" s="131"/>
      <c r="J52" s="131"/>
      <c r="K52" s="131"/>
      <c r="L52" s="131"/>
      <c r="M52" s="131"/>
      <c r="N52" s="131"/>
      <c r="O52" s="141"/>
    </row>
    <row r="53" spans="1:15" s="8" customFormat="1" ht="111.75" customHeight="1" x14ac:dyDescent="0.25">
      <c r="A53" s="143">
        <f>ROW()-2</f>
        <v>51</v>
      </c>
      <c r="B53" s="112"/>
      <c r="C53" s="112"/>
      <c r="D53" s="109"/>
      <c r="E53" s="100">
        <f>SUM(Таблица243456[[#This Row],[Средний балл аттестата]:[Балл первоочередной]])</f>
        <v>0</v>
      </c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3">
      <c r="A54" s="150">
        <f>ROW()-2</f>
        <v>52</v>
      </c>
      <c r="B54" s="110"/>
      <c r="C54" s="110"/>
      <c r="D54" s="122"/>
      <c r="E54" s="89">
        <f>SUM(Таблица243456[[#This Row],[Средний балл аттестата]:[Балл первоочередной]])</f>
        <v>0</v>
      </c>
      <c r="F54" s="112"/>
      <c r="G54" s="109"/>
      <c r="H54" s="109"/>
      <c r="I54" s="109"/>
      <c r="J54" s="109"/>
      <c r="K54" s="109"/>
      <c r="L54" s="109"/>
      <c r="M54" s="109"/>
      <c r="N54" s="97"/>
      <c r="O54" s="109"/>
    </row>
    <row r="55" spans="1:15" s="8" customFormat="1" ht="18.75" x14ac:dyDescent="0.3">
      <c r="A55" s="150">
        <f>ROW()-2</f>
        <v>53</v>
      </c>
      <c r="B55" s="110"/>
      <c r="C55" s="110"/>
      <c r="D55" s="109"/>
      <c r="E55" s="89">
        <f>SUM(Таблица243456[[#This Row],[Средний балл аттестата]:[Балл первоочередной]])</f>
        <v>0</v>
      </c>
      <c r="F55" s="112"/>
      <c r="G55" s="112"/>
      <c r="H55" s="112"/>
      <c r="I55" s="109"/>
      <c r="J55" s="109"/>
      <c r="K55" s="109"/>
      <c r="L55" s="109"/>
      <c r="M55" s="109"/>
      <c r="N55" s="97"/>
      <c r="O55" s="109"/>
    </row>
    <row r="56" spans="1:15" s="8" customFormat="1" ht="18.75" x14ac:dyDescent="0.25">
      <c r="A56" s="110">
        <f>ROW()-2</f>
        <v>54</v>
      </c>
      <c r="B56" s="110"/>
      <c r="C56" s="110"/>
      <c r="D56" s="109"/>
      <c r="E56" s="89">
        <f>SUM(Таблица243456[[#This Row],[Средний балл аттестата]:[Балл первоочередной]])</f>
        <v>0</v>
      </c>
      <c r="F56" s="112"/>
      <c r="G56" s="112"/>
      <c r="H56" s="112"/>
      <c r="I56" s="109"/>
      <c r="J56" s="109"/>
      <c r="K56" s="109"/>
      <c r="L56" s="109"/>
      <c r="M56" s="109"/>
      <c r="N56" s="97"/>
      <c r="O56" s="109"/>
    </row>
    <row r="57" spans="1:15" s="8" customFormat="1" ht="18.75" x14ac:dyDescent="0.25">
      <c r="A57" s="110">
        <f>ROW()-2</f>
        <v>55</v>
      </c>
      <c r="B57" s="110"/>
      <c r="C57" s="110"/>
      <c r="D57" s="109"/>
      <c r="E57" s="89">
        <f>SUM(Таблица243456[[#This Row],[Средний балл аттестата]:[Балл первоочередной]])</f>
        <v>0</v>
      </c>
      <c r="F57" s="112"/>
      <c r="G57" s="112"/>
      <c r="H57" s="112"/>
      <c r="I57" s="109"/>
      <c r="J57" s="109"/>
      <c r="K57" s="109"/>
      <c r="L57" s="109"/>
      <c r="M57" s="109"/>
      <c r="N57" s="97"/>
      <c r="O57" s="109"/>
    </row>
    <row r="58" spans="1:15" s="8" customFormat="1" ht="37.5" x14ac:dyDescent="0.25">
      <c r="A58" s="247">
        <f>ROW()-2</f>
        <v>56</v>
      </c>
      <c r="B58" s="247" t="s">
        <v>586</v>
      </c>
      <c r="C58" s="247" t="s">
        <v>208</v>
      </c>
      <c r="D58" s="246" t="s">
        <v>128</v>
      </c>
      <c r="E58" s="242">
        <f>SUM(Таблица243456[[#This Row],[Средний балл аттестата]:[Балл первоочередной]])</f>
        <v>5</v>
      </c>
      <c r="F58" s="248">
        <v>5</v>
      </c>
      <c r="G58" s="246"/>
      <c r="H58" s="246"/>
      <c r="I58" s="246" t="s">
        <v>376</v>
      </c>
      <c r="J58" s="246" t="s">
        <v>5</v>
      </c>
      <c r="K58" s="246"/>
      <c r="L58" s="246"/>
      <c r="M58" s="246" t="s">
        <v>52</v>
      </c>
      <c r="N58" s="237"/>
      <c r="O58" s="246" t="s">
        <v>52</v>
      </c>
    </row>
    <row r="59" spans="1:15" s="8" customFormat="1" ht="37.5" x14ac:dyDescent="0.25">
      <c r="A59" s="220">
        <f>ROW()-2</f>
        <v>57</v>
      </c>
      <c r="B59" s="220" t="s">
        <v>676</v>
      </c>
      <c r="C59" s="220" t="s">
        <v>207</v>
      </c>
      <c r="D59" s="219" t="s">
        <v>126</v>
      </c>
      <c r="E59" s="212">
        <f>SUM(Таблица243456[[#This Row],[Средний балл аттестата]:[Балл первоочередной]])</f>
        <v>4</v>
      </c>
      <c r="F59" s="218">
        <v>4</v>
      </c>
      <c r="G59" s="219" t="s">
        <v>508</v>
      </c>
      <c r="H59" s="219"/>
      <c r="I59" s="219" t="s">
        <v>376</v>
      </c>
      <c r="J59" s="219" t="s">
        <v>5</v>
      </c>
      <c r="K59" s="219"/>
      <c r="L59" s="219"/>
      <c r="M59" s="219" t="s">
        <v>52</v>
      </c>
      <c r="N59" s="215" t="s">
        <v>52</v>
      </c>
      <c r="O59" s="219" t="s">
        <v>52</v>
      </c>
    </row>
    <row r="60" spans="1:15" s="8" customFormat="1" ht="37.5" x14ac:dyDescent="0.25">
      <c r="A60" s="220">
        <f>ROW()-2</f>
        <v>58</v>
      </c>
      <c r="B60" s="220" t="s">
        <v>650</v>
      </c>
      <c r="C60" s="220" t="s">
        <v>208</v>
      </c>
      <c r="D60" s="219" t="s">
        <v>126</v>
      </c>
      <c r="E60" s="212">
        <f>SUM(Таблица243456[[#This Row],[Средний балл аттестата]:[Балл первоочередной]])</f>
        <v>3.42</v>
      </c>
      <c r="F60" s="218">
        <v>3.42</v>
      </c>
      <c r="G60" s="219" t="s">
        <v>508</v>
      </c>
      <c r="H60" s="219"/>
      <c r="I60" s="219" t="s">
        <v>376</v>
      </c>
      <c r="J60" s="219" t="s">
        <v>5</v>
      </c>
      <c r="K60" s="219"/>
      <c r="L60" s="219"/>
      <c r="M60" s="219" t="s">
        <v>52</v>
      </c>
      <c r="N60" s="213"/>
      <c r="O60" s="219" t="s">
        <v>53</v>
      </c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3CAB-09DC-4744-B3E0-DF575DA63C51}">
  <sheetPr>
    <pageSetUpPr fitToPage="1"/>
  </sheetPr>
  <dimension ref="A1:R122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408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214" customFormat="1" ht="37.5" x14ac:dyDescent="0.25">
      <c r="A3" s="98">
        <f>ROW()-2</f>
        <v>1</v>
      </c>
      <c r="B3" s="98" t="s">
        <v>439</v>
      </c>
      <c r="C3" s="98" t="s">
        <v>208</v>
      </c>
      <c r="D3" s="97" t="s">
        <v>126</v>
      </c>
      <c r="E3" s="100"/>
      <c r="F3" s="100">
        <v>3.6</v>
      </c>
      <c r="G3" s="97" t="s">
        <v>552</v>
      </c>
      <c r="H3" s="97"/>
      <c r="I3" s="263" t="s">
        <v>375</v>
      </c>
      <c r="J3" s="97" t="s">
        <v>6</v>
      </c>
      <c r="K3" s="97"/>
      <c r="L3" s="97"/>
      <c r="M3" s="97" t="s">
        <v>52</v>
      </c>
      <c r="N3" s="97"/>
      <c r="O3" s="97" t="s">
        <v>52</v>
      </c>
    </row>
    <row r="4" spans="1:15" s="85" customFormat="1" ht="37.5" x14ac:dyDescent="0.25">
      <c r="A4" s="108">
        <f>ROW()-2</f>
        <v>2</v>
      </c>
      <c r="B4" s="90" t="s">
        <v>503</v>
      </c>
      <c r="C4" s="90" t="s">
        <v>208</v>
      </c>
      <c r="D4" s="87" t="s">
        <v>126</v>
      </c>
      <c r="E4" s="89"/>
      <c r="F4" s="89">
        <v>3.44</v>
      </c>
      <c r="G4" s="87" t="s">
        <v>552</v>
      </c>
      <c r="H4" s="87">
        <v>100</v>
      </c>
      <c r="I4" s="260" t="s">
        <v>375</v>
      </c>
      <c r="J4" s="87" t="s">
        <v>6</v>
      </c>
      <c r="K4" s="87"/>
      <c r="L4" s="87"/>
      <c r="M4" s="87" t="s">
        <v>52</v>
      </c>
      <c r="N4" s="87" t="s">
        <v>162</v>
      </c>
      <c r="O4" s="113" t="s">
        <v>53</v>
      </c>
    </row>
    <row r="5" spans="1:15" s="214" customFormat="1" ht="18.75" x14ac:dyDescent="0.25">
      <c r="A5" s="108">
        <f>ROW()-2</f>
        <v>3</v>
      </c>
      <c r="B5" s="97"/>
      <c r="C5" s="97"/>
      <c r="D5" s="97"/>
      <c r="E5" s="100"/>
      <c r="F5" s="100"/>
      <c r="G5" s="100"/>
      <c r="H5" s="100"/>
      <c r="I5" s="97"/>
      <c r="J5" s="97"/>
      <c r="K5" s="97"/>
      <c r="L5" s="97"/>
      <c r="M5" s="97"/>
      <c r="N5" s="97"/>
      <c r="O5" s="97"/>
    </row>
    <row r="6" spans="1:15" s="8" customFormat="1" ht="18.75" x14ac:dyDescent="0.25">
      <c r="A6" s="108">
        <f>ROW()-2</f>
        <v>4</v>
      </c>
      <c r="B6" s="97"/>
      <c r="C6" s="109"/>
      <c r="D6" s="97"/>
      <c r="E6" s="100"/>
      <c r="F6" s="100"/>
      <c r="G6" s="100"/>
      <c r="H6" s="100"/>
      <c r="I6" s="97"/>
      <c r="J6" s="97"/>
      <c r="K6" s="97"/>
      <c r="L6" s="97"/>
      <c r="M6" s="97"/>
      <c r="N6" s="97"/>
      <c r="O6" s="97"/>
    </row>
    <row r="7" spans="1:15" s="8" customFormat="1" ht="18.75" x14ac:dyDescent="0.3">
      <c r="A7" s="98">
        <f>ROW()-2</f>
        <v>5</v>
      </c>
      <c r="B7" s="87"/>
      <c r="C7" s="87"/>
      <c r="D7" s="87"/>
      <c r="E7" s="100"/>
      <c r="F7" s="89"/>
      <c r="G7" s="87"/>
      <c r="H7" s="106"/>
      <c r="I7" s="87"/>
      <c r="J7" s="87"/>
      <c r="K7" s="87"/>
      <c r="L7" s="87"/>
      <c r="M7" s="106"/>
      <c r="N7" s="106"/>
      <c r="O7" s="138"/>
    </row>
    <row r="8" spans="1:15" s="8" customFormat="1" ht="18.75" x14ac:dyDescent="0.25">
      <c r="A8" s="108">
        <f>ROW()-2</f>
        <v>6</v>
      </c>
      <c r="B8" s="90"/>
      <c r="C8" s="90"/>
      <c r="D8" s="87"/>
      <c r="E8" s="100"/>
      <c r="F8" s="89"/>
      <c r="G8" s="87"/>
      <c r="H8" s="87"/>
      <c r="I8" s="87"/>
      <c r="J8" s="87"/>
      <c r="K8" s="87"/>
      <c r="L8" s="87"/>
      <c r="M8" s="87"/>
      <c r="N8" s="87"/>
      <c r="O8" s="113"/>
    </row>
    <row r="9" spans="1:15" s="8" customFormat="1" ht="18.75" x14ac:dyDescent="0.25">
      <c r="A9" s="108">
        <f>ROW()-2</f>
        <v>7</v>
      </c>
      <c r="B9" s="87"/>
      <c r="C9" s="87"/>
      <c r="D9" s="87"/>
      <c r="E9" s="100"/>
      <c r="F9" s="89"/>
      <c r="G9" s="87"/>
      <c r="H9" s="87"/>
      <c r="I9" s="87"/>
      <c r="J9" s="87"/>
      <c r="K9" s="87"/>
      <c r="L9" s="87"/>
      <c r="M9" s="87"/>
      <c r="N9" s="87"/>
      <c r="O9" s="113"/>
    </row>
    <row r="10" spans="1:15" s="8" customFormat="1" ht="63.75" customHeight="1" x14ac:dyDescent="0.25">
      <c r="A10" s="108">
        <f>ROW()-2</f>
        <v>8</v>
      </c>
      <c r="B10" s="90"/>
      <c r="C10" s="90"/>
      <c r="D10" s="87"/>
      <c r="E10" s="100"/>
      <c r="F10" s="89"/>
      <c r="G10" s="87"/>
      <c r="H10" s="87"/>
      <c r="I10" s="87"/>
      <c r="J10" s="87"/>
      <c r="K10" s="87"/>
      <c r="L10" s="87"/>
      <c r="M10" s="87"/>
      <c r="N10" s="87"/>
      <c r="O10" s="113"/>
    </row>
    <row r="11" spans="1:15" s="8" customFormat="1" ht="18.75" x14ac:dyDescent="0.25">
      <c r="A11" s="98">
        <f>ROW()-2</f>
        <v>9</v>
      </c>
      <c r="B11" s="87"/>
      <c r="C11" s="87"/>
      <c r="D11" s="87"/>
      <c r="E11" s="100"/>
      <c r="F11" s="89"/>
      <c r="G11" s="87"/>
      <c r="H11" s="87"/>
      <c r="I11" s="87"/>
      <c r="J11" s="87"/>
      <c r="K11" s="87"/>
      <c r="L11" s="87"/>
      <c r="M11" s="87"/>
      <c r="N11" s="87"/>
      <c r="O11" s="113"/>
    </row>
    <row r="12" spans="1:15" s="8" customFormat="1" ht="18.75" x14ac:dyDescent="0.25">
      <c r="A12" s="108">
        <f>ROW()-2</f>
        <v>10</v>
      </c>
      <c r="B12" s="90"/>
      <c r="C12" s="90"/>
      <c r="D12" s="89"/>
      <c r="E12" s="100"/>
      <c r="F12" s="89"/>
      <c r="G12" s="87"/>
      <c r="H12" s="87"/>
      <c r="I12" s="87"/>
      <c r="J12" s="87"/>
      <c r="K12" s="87"/>
      <c r="L12" s="87"/>
      <c r="M12" s="87"/>
      <c r="N12" s="87"/>
      <c r="O12" s="113"/>
    </row>
    <row r="13" spans="1:15" s="8" customFormat="1" ht="18.75" x14ac:dyDescent="0.25">
      <c r="A13" s="108">
        <f>ROW()-2</f>
        <v>11</v>
      </c>
      <c r="B13" s="90"/>
      <c r="C13" s="90"/>
      <c r="D13" s="87"/>
      <c r="E13" s="100"/>
      <c r="F13" s="89"/>
      <c r="G13" s="87"/>
      <c r="H13" s="87"/>
      <c r="I13" s="87"/>
      <c r="J13" s="87"/>
      <c r="K13" s="87"/>
      <c r="L13" s="87"/>
      <c r="M13" s="87"/>
      <c r="N13" s="87"/>
      <c r="O13" s="113"/>
    </row>
    <row r="14" spans="1:15" s="8" customFormat="1" ht="18.75" x14ac:dyDescent="0.25">
      <c r="A14" s="86">
        <f>ROW()-2</f>
        <v>12</v>
      </c>
      <c r="B14" s="87"/>
      <c r="C14" s="87"/>
      <c r="D14" s="87"/>
      <c r="E14" s="100"/>
      <c r="F14" s="89"/>
      <c r="G14" s="89"/>
      <c r="H14" s="89"/>
      <c r="I14" s="87"/>
      <c r="J14" s="87"/>
      <c r="K14" s="87"/>
      <c r="L14" s="87"/>
      <c r="M14" s="87"/>
      <c r="N14" s="87"/>
      <c r="O14" s="113"/>
    </row>
    <row r="15" spans="1:15" s="8" customFormat="1" ht="18.75" x14ac:dyDescent="0.25">
      <c r="A15" s="108">
        <f>ROW()-2</f>
        <v>13</v>
      </c>
      <c r="B15" s="90"/>
      <c r="C15" s="90"/>
      <c r="D15" s="87"/>
      <c r="E15" s="100"/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5" s="8" customFormat="1" ht="18.75" x14ac:dyDescent="0.25">
      <c r="A16" s="108">
        <f>ROW()-2</f>
        <v>14</v>
      </c>
      <c r="B16" s="110"/>
      <c r="C16" s="110"/>
      <c r="D16" s="109"/>
      <c r="E16" s="100"/>
      <c r="F16" s="112"/>
      <c r="G16" s="112"/>
      <c r="H16" s="109"/>
      <c r="I16" s="109"/>
      <c r="J16" s="87"/>
      <c r="K16" s="87"/>
      <c r="L16" s="87"/>
      <c r="M16" s="109"/>
      <c r="N16" s="109"/>
      <c r="O16" s="109"/>
    </row>
    <row r="17" spans="1:17" s="8" customFormat="1" ht="20.25" x14ac:dyDescent="0.3">
      <c r="A17" s="108">
        <f>ROW()-2</f>
        <v>15</v>
      </c>
      <c r="B17" s="87"/>
      <c r="C17" s="87"/>
      <c r="D17" s="87"/>
      <c r="E17" s="100"/>
      <c r="F17" s="87"/>
      <c r="G17" s="89"/>
      <c r="H17" s="105"/>
      <c r="I17" s="87"/>
      <c r="J17" s="87"/>
      <c r="K17" s="87"/>
      <c r="L17" s="87"/>
      <c r="M17" s="106"/>
      <c r="N17" s="87"/>
      <c r="O17" s="87"/>
      <c r="P17" s="87"/>
      <c r="Q17" s="70"/>
    </row>
    <row r="18" spans="1:17" s="8" customFormat="1" ht="18.75" x14ac:dyDescent="0.25">
      <c r="A18" s="108">
        <f>ROW()-2</f>
        <v>16</v>
      </c>
      <c r="B18" s="90"/>
      <c r="C18" s="90"/>
      <c r="D18" s="87"/>
      <c r="E18" s="100"/>
      <c r="F18" s="89"/>
      <c r="G18" s="89"/>
      <c r="H18" s="89"/>
      <c r="I18" s="87"/>
      <c r="J18" s="87"/>
      <c r="K18" s="87"/>
      <c r="L18" s="87"/>
      <c r="M18" s="87"/>
      <c r="N18" s="87"/>
      <c r="O18" s="87"/>
    </row>
    <row r="19" spans="1:17" s="8" customFormat="1" ht="18.75" x14ac:dyDescent="0.3">
      <c r="A19" s="108">
        <f>ROW()-2</f>
        <v>17</v>
      </c>
      <c r="B19" s="140"/>
      <c r="C19" s="140"/>
      <c r="D19" s="151"/>
      <c r="E19" s="100"/>
      <c r="F19" s="136"/>
      <c r="G19" s="136"/>
      <c r="H19" s="136"/>
      <c r="I19" s="131"/>
      <c r="J19" s="131"/>
      <c r="K19" s="131"/>
      <c r="L19" s="131"/>
      <c r="M19" s="131"/>
      <c r="N19" s="131"/>
      <c r="O19" s="141"/>
    </row>
    <row r="20" spans="1:17" s="8" customFormat="1" ht="56.25" customHeight="1" x14ac:dyDescent="0.25">
      <c r="A20" s="108">
        <f>ROW()-2</f>
        <v>18</v>
      </c>
      <c r="B20" s="140"/>
      <c r="C20" s="140"/>
      <c r="D20" s="131"/>
      <c r="E20" s="100"/>
      <c r="F20" s="136"/>
      <c r="G20" s="136"/>
      <c r="H20" s="136"/>
      <c r="I20" s="131"/>
      <c r="J20" s="131"/>
      <c r="K20" s="131"/>
      <c r="L20" s="131"/>
      <c r="M20" s="131"/>
      <c r="N20" s="131"/>
      <c r="O20" s="141"/>
    </row>
    <row r="21" spans="1:17" s="8" customFormat="1" ht="18.75" x14ac:dyDescent="0.3">
      <c r="A21" s="108">
        <f>ROW()-2</f>
        <v>19</v>
      </c>
      <c r="B21" s="106"/>
      <c r="C21" s="106"/>
      <c r="D21" s="106"/>
      <c r="E21" s="100"/>
      <c r="F21" s="89"/>
      <c r="G21" s="105"/>
      <c r="H21" s="105"/>
      <c r="I21" s="106"/>
      <c r="J21" s="106"/>
      <c r="K21" s="106"/>
      <c r="L21" s="106"/>
      <c r="M21" s="106"/>
      <c r="N21" s="87"/>
      <c r="O21" s="138"/>
    </row>
    <row r="22" spans="1:17" s="8" customFormat="1" ht="18.75" x14ac:dyDescent="0.25">
      <c r="A22" s="108">
        <f>ROW()-2</f>
        <v>20</v>
      </c>
      <c r="B22" s="90"/>
      <c r="C22" s="90"/>
      <c r="D22" s="87"/>
      <c r="E22" s="100"/>
      <c r="F22" s="89"/>
      <c r="G22" s="87"/>
      <c r="H22" s="87"/>
      <c r="I22" s="87"/>
      <c r="J22" s="87"/>
      <c r="K22" s="87"/>
      <c r="L22" s="87"/>
      <c r="M22" s="87"/>
      <c r="N22" s="87"/>
      <c r="O22" s="113"/>
    </row>
    <row r="23" spans="1:17" s="8" customFormat="1" ht="18.75" x14ac:dyDescent="0.25">
      <c r="A23" s="108">
        <f>ROW()-2</f>
        <v>21</v>
      </c>
      <c r="B23" s="110"/>
      <c r="C23" s="110"/>
      <c r="D23" s="110"/>
      <c r="E23" s="100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8" customFormat="1" ht="18.75" x14ac:dyDescent="0.3">
      <c r="A24" s="156">
        <f>ROW()-2</f>
        <v>22</v>
      </c>
      <c r="B24" s="98"/>
      <c r="C24" s="98"/>
      <c r="D24" s="97"/>
      <c r="E24" s="100"/>
      <c r="F24" s="100"/>
      <c r="G24" s="100"/>
      <c r="H24" s="100"/>
      <c r="I24" s="97"/>
      <c r="J24" s="97"/>
      <c r="K24" s="97"/>
      <c r="L24" s="97"/>
      <c r="M24" s="97"/>
      <c r="N24" s="97"/>
      <c r="O24" s="97"/>
    </row>
    <row r="25" spans="1:17" s="8" customFormat="1" ht="18.75" x14ac:dyDescent="0.25">
      <c r="A25" s="108">
        <f>ROW()-2</f>
        <v>23</v>
      </c>
      <c r="B25" s="140"/>
      <c r="C25" s="140"/>
      <c r="D25" s="136"/>
      <c r="E25" s="100"/>
      <c r="F25" s="136"/>
      <c r="G25" s="136"/>
      <c r="H25" s="136"/>
      <c r="I25" s="131"/>
      <c r="J25" s="131"/>
      <c r="K25" s="131"/>
      <c r="L25" s="131"/>
      <c r="M25" s="131"/>
      <c r="N25" s="131"/>
      <c r="O25" s="141"/>
    </row>
    <row r="26" spans="1:17" s="8" customFormat="1" ht="18.75" x14ac:dyDescent="0.25">
      <c r="A26" s="108">
        <f>ROW()-2</f>
        <v>24</v>
      </c>
      <c r="B26" s="98"/>
      <c r="C26" s="98"/>
      <c r="D26" s="97"/>
      <c r="E26" s="100"/>
      <c r="F26" s="100"/>
      <c r="G26" s="97"/>
      <c r="H26" s="97"/>
      <c r="I26" s="97"/>
      <c r="J26" s="97"/>
      <c r="K26" s="97"/>
      <c r="L26" s="97"/>
      <c r="M26" s="97"/>
      <c r="N26" s="97"/>
      <c r="O26" s="97"/>
    </row>
    <row r="27" spans="1:17" s="8" customFormat="1" ht="18.75" x14ac:dyDescent="0.25">
      <c r="A27" s="108">
        <f>ROW()-2</f>
        <v>25</v>
      </c>
      <c r="B27" s="140"/>
      <c r="C27" s="140"/>
      <c r="D27" s="131"/>
      <c r="E27" s="100"/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7" s="8" customFormat="1" ht="18.75" x14ac:dyDescent="0.25">
      <c r="A28" s="108">
        <f>ROW()-2</f>
        <v>26</v>
      </c>
      <c r="B28" s="140"/>
      <c r="C28" s="110"/>
      <c r="D28" s="109"/>
      <c r="E28" s="100"/>
      <c r="F28" s="136"/>
      <c r="G28" s="131"/>
      <c r="H28" s="131"/>
      <c r="I28" s="131"/>
      <c r="J28" s="131"/>
      <c r="K28" s="131"/>
      <c r="L28" s="131"/>
      <c r="M28" s="131"/>
      <c r="N28" s="131"/>
      <c r="O28" s="141"/>
    </row>
    <row r="29" spans="1:17" s="8" customFormat="1" ht="18.75" x14ac:dyDescent="0.3">
      <c r="A29" s="156">
        <f>ROW()-2</f>
        <v>27</v>
      </c>
      <c r="B29" s="131"/>
      <c r="C29" s="109"/>
      <c r="D29" s="109"/>
      <c r="E29" s="100"/>
      <c r="F29" s="136"/>
      <c r="G29" s="136"/>
      <c r="H29" s="136"/>
      <c r="I29" s="131"/>
      <c r="J29" s="131"/>
      <c r="K29" s="131"/>
      <c r="L29" s="131"/>
      <c r="M29" s="131"/>
      <c r="N29" s="131"/>
      <c r="O29" s="141"/>
    </row>
    <row r="30" spans="1:17" s="8" customFormat="1" ht="18.75" x14ac:dyDescent="0.3">
      <c r="A30" s="156">
        <f>ROW()-2</f>
        <v>28</v>
      </c>
      <c r="B30" s="110"/>
      <c r="C30" s="110"/>
      <c r="D30" s="109"/>
      <c r="E30" s="10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8" customFormat="1" ht="18.75" x14ac:dyDescent="0.3">
      <c r="A31" s="108">
        <f>ROW()-2</f>
        <v>29</v>
      </c>
      <c r="B31" s="110"/>
      <c r="C31" s="110"/>
      <c r="D31" s="122"/>
      <c r="E31" s="100"/>
      <c r="F31" s="112"/>
      <c r="G31" s="112"/>
      <c r="H31" s="112"/>
      <c r="I31" s="109"/>
      <c r="J31" s="109"/>
      <c r="K31" s="109"/>
      <c r="L31" s="109"/>
      <c r="M31" s="109"/>
      <c r="N31" s="109"/>
      <c r="O31" s="109"/>
    </row>
    <row r="32" spans="1:17" s="8" customFormat="1" ht="18.75" x14ac:dyDescent="0.25">
      <c r="A32" s="108">
        <f>ROW()-2</f>
        <v>30</v>
      </c>
      <c r="B32" s="110"/>
      <c r="C32" s="110"/>
      <c r="D32" s="109"/>
      <c r="E32" s="100"/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25">
      <c r="A33" s="108">
        <f>ROW()-2</f>
        <v>31</v>
      </c>
      <c r="B33" s="109"/>
      <c r="C33" s="109"/>
      <c r="D33" s="109"/>
      <c r="E33" s="100"/>
      <c r="F33" s="112"/>
      <c r="G33" s="112"/>
      <c r="H33" s="112"/>
      <c r="I33" s="112"/>
      <c r="J33" s="109"/>
      <c r="K33" s="109"/>
      <c r="L33" s="109"/>
      <c r="M33" s="109"/>
      <c r="N33" s="113"/>
      <c r="O33" s="109"/>
    </row>
    <row r="34" spans="1:18" s="8" customFormat="1" ht="18.75" x14ac:dyDescent="0.25">
      <c r="A34" s="110">
        <f>ROW()-2</f>
        <v>32</v>
      </c>
      <c r="B34" s="110"/>
      <c r="C34" s="110"/>
      <c r="D34" s="119"/>
      <c r="E34" s="100"/>
      <c r="F34" s="112"/>
      <c r="G34" s="109"/>
      <c r="H34" s="109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3">
      <c r="A35" s="157">
        <f>ROW()-2</f>
        <v>33</v>
      </c>
      <c r="B35" s="136"/>
      <c r="C35" s="112"/>
      <c r="D35" s="109"/>
      <c r="E35" s="100"/>
      <c r="F35" s="136"/>
      <c r="G35" s="136"/>
      <c r="H35" s="136"/>
      <c r="I35" s="131"/>
      <c r="J35" s="131"/>
      <c r="K35" s="131"/>
      <c r="L35" s="131"/>
      <c r="M35" s="131"/>
      <c r="N35" s="131"/>
      <c r="O35" s="141"/>
    </row>
    <row r="36" spans="1:18" s="8" customFormat="1" ht="18.75" x14ac:dyDescent="0.3">
      <c r="A36" s="157">
        <f>ROW()-2</f>
        <v>34</v>
      </c>
      <c r="B36" s="140"/>
      <c r="C36" s="110"/>
      <c r="D36" s="109"/>
      <c r="E36" s="100"/>
      <c r="F36" s="136"/>
      <c r="G36" s="136"/>
      <c r="H36" s="136"/>
      <c r="I36" s="131"/>
      <c r="J36" s="131"/>
      <c r="K36" s="131"/>
      <c r="L36" s="131"/>
      <c r="M36" s="131"/>
      <c r="N36" s="131"/>
      <c r="O36" s="141"/>
    </row>
    <row r="37" spans="1:18" s="8" customFormat="1" ht="68.25" customHeight="1" x14ac:dyDescent="0.25">
      <c r="A37" s="110">
        <f>ROW()-2</f>
        <v>35</v>
      </c>
      <c r="B37" s="110"/>
      <c r="C37" s="110"/>
      <c r="D37" s="109"/>
      <c r="E37" s="100"/>
      <c r="F37" s="112"/>
      <c r="G37" s="112"/>
      <c r="H37" s="112"/>
      <c r="I37" s="109"/>
      <c r="J37" s="109"/>
      <c r="K37" s="109"/>
      <c r="L37" s="109"/>
      <c r="M37" s="109"/>
      <c r="N37" s="97"/>
      <c r="O37" s="109"/>
    </row>
    <row r="38" spans="1:18" s="8" customFormat="1" ht="18.75" x14ac:dyDescent="0.25">
      <c r="A38" s="110">
        <f>ROW()-2</f>
        <v>36</v>
      </c>
      <c r="B38" s="140"/>
      <c r="C38" s="110"/>
      <c r="D38" s="109"/>
      <c r="E38" s="100"/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25">
      <c r="A39" s="108">
        <f>ROW()-2</f>
        <v>37</v>
      </c>
      <c r="B39" s="90"/>
      <c r="C39" s="90"/>
      <c r="D39" s="89"/>
      <c r="E39" s="100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3">
      <c r="A40" s="98">
        <f>ROW()-2</f>
        <v>38</v>
      </c>
      <c r="B40" s="131"/>
      <c r="C40" s="109"/>
      <c r="D40" s="109"/>
      <c r="E40" s="100"/>
      <c r="F40" s="131"/>
      <c r="G40" s="136"/>
      <c r="H40" s="136"/>
      <c r="I40" s="131"/>
      <c r="J40" s="131"/>
      <c r="K40" s="131"/>
      <c r="L40" s="131"/>
      <c r="M40" s="151"/>
      <c r="N40" s="131"/>
      <c r="O40" s="141"/>
    </row>
    <row r="41" spans="1:18" s="8" customFormat="1" ht="18.75" x14ac:dyDescent="0.25">
      <c r="A41" s="98">
        <f>ROW()-2</f>
        <v>39</v>
      </c>
      <c r="B41" s="90"/>
      <c r="C41" s="90"/>
      <c r="D41" s="87"/>
      <c r="E41" s="100"/>
      <c r="F41" s="89"/>
      <c r="G41" s="89"/>
      <c r="H41" s="89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3">
      <c r="A42" s="157">
        <f>ROW()-2</f>
        <v>40</v>
      </c>
      <c r="B42" s="140"/>
      <c r="C42" s="110"/>
      <c r="D42" s="109"/>
      <c r="E42" s="100"/>
      <c r="F42" s="136"/>
      <c r="G42" s="131"/>
      <c r="H42" s="131"/>
      <c r="I42" s="131"/>
      <c r="J42" s="131"/>
      <c r="K42" s="131"/>
      <c r="L42" s="131"/>
      <c r="M42" s="131"/>
      <c r="N42" s="131"/>
      <c r="O42" s="141"/>
    </row>
    <row r="43" spans="1:18" s="8" customFormat="1" ht="69" customHeight="1" x14ac:dyDescent="0.3">
      <c r="A43" s="157">
        <f>ROW()-2</f>
        <v>41</v>
      </c>
      <c r="B43" s="140"/>
      <c r="C43" s="110"/>
      <c r="D43" s="112"/>
      <c r="E43" s="100"/>
      <c r="F43" s="136"/>
      <c r="G43" s="136"/>
      <c r="H43" s="136"/>
      <c r="I43" s="131"/>
      <c r="J43" s="131"/>
      <c r="K43" s="131"/>
      <c r="L43" s="131"/>
      <c r="M43" s="131"/>
      <c r="N43" s="131"/>
      <c r="O43" s="141"/>
    </row>
    <row r="44" spans="1:18" s="8" customFormat="1" ht="18.75" x14ac:dyDescent="0.25">
      <c r="A44" s="98">
        <f>ROW()-2</f>
        <v>42</v>
      </c>
      <c r="B44" s="90"/>
      <c r="C44" s="90"/>
      <c r="D44" s="87"/>
      <c r="E44" s="100"/>
      <c r="F44" s="89"/>
      <c r="G44" s="87"/>
      <c r="H44" s="87"/>
      <c r="I44" s="87"/>
      <c r="J44" s="87"/>
      <c r="K44" s="87"/>
      <c r="L44" s="87"/>
      <c r="M44" s="87"/>
      <c r="N44" s="87"/>
      <c r="O44" s="113"/>
    </row>
    <row r="45" spans="1:18" s="8" customFormat="1" ht="18.75" x14ac:dyDescent="0.25">
      <c r="A45" s="110">
        <f>ROW()-2</f>
        <v>43</v>
      </c>
      <c r="B45" s="136"/>
      <c r="C45" s="112"/>
      <c r="D45" s="109"/>
      <c r="E45" s="100"/>
      <c r="F45" s="136"/>
      <c r="G45" s="136"/>
      <c r="H45" s="136"/>
      <c r="I45" s="131"/>
      <c r="J45" s="131"/>
      <c r="K45" s="131"/>
      <c r="L45" s="131"/>
      <c r="M45" s="131"/>
      <c r="N45" s="131"/>
      <c r="O45" s="141"/>
    </row>
    <row r="46" spans="1:18" s="8" customFormat="1" ht="18.75" x14ac:dyDescent="0.25">
      <c r="A46" s="98">
        <f>ROW()-2</f>
        <v>44</v>
      </c>
      <c r="B46" s="140"/>
      <c r="C46" s="140"/>
      <c r="D46" s="131"/>
      <c r="E46" s="100"/>
      <c r="F46" s="136"/>
      <c r="G46" s="136"/>
      <c r="H46" s="136"/>
      <c r="I46" s="131"/>
      <c r="J46" s="131"/>
      <c r="K46" s="131"/>
      <c r="L46" s="131"/>
      <c r="M46" s="131"/>
      <c r="N46" s="131"/>
      <c r="O46" s="141"/>
    </row>
    <row r="47" spans="1:18" s="8" customFormat="1" ht="18.75" x14ac:dyDescent="0.25">
      <c r="A47" s="110">
        <f>ROW()-2</f>
        <v>45</v>
      </c>
      <c r="B47" s="110"/>
      <c r="C47" s="110"/>
      <c r="D47" s="109"/>
      <c r="E47" s="100"/>
      <c r="F47" s="112"/>
      <c r="G47" s="112"/>
      <c r="H47" s="112"/>
      <c r="I47" s="109"/>
      <c r="J47" s="109"/>
      <c r="K47" s="109"/>
      <c r="L47" s="109"/>
      <c r="M47" s="109"/>
      <c r="N47" s="97"/>
      <c r="O47" s="109"/>
    </row>
    <row r="48" spans="1:18" s="8" customFormat="1" ht="39" customHeight="1" x14ac:dyDescent="0.25">
      <c r="A48" s="110">
        <f>ROW()-2</f>
        <v>46</v>
      </c>
      <c r="B48" s="140"/>
      <c r="C48" s="110"/>
      <c r="D48" s="109"/>
      <c r="E48" s="100"/>
      <c r="F48" s="136"/>
      <c r="G48" s="131"/>
      <c r="H48" s="131"/>
      <c r="I48" s="131"/>
      <c r="J48" s="131"/>
      <c r="K48" s="131"/>
      <c r="L48" s="131"/>
      <c r="M48" s="131"/>
      <c r="N48" s="131"/>
      <c r="O48" s="141"/>
    </row>
    <row r="49" spans="1:15" s="8" customFormat="1" ht="18.75" x14ac:dyDescent="0.25">
      <c r="A49" s="110">
        <f>ROW()-2</f>
        <v>47</v>
      </c>
      <c r="B49" s="112"/>
      <c r="C49" s="112"/>
      <c r="D49" s="109"/>
      <c r="E49" s="100"/>
      <c r="F49" s="112"/>
      <c r="G49" s="112"/>
      <c r="H49" s="112"/>
      <c r="I49" s="109"/>
      <c r="J49" s="109"/>
      <c r="K49" s="109"/>
      <c r="L49" s="109"/>
      <c r="M49" s="109"/>
      <c r="N49" s="97"/>
      <c r="O49" s="109"/>
    </row>
    <row r="50" spans="1:15" s="8" customFormat="1" ht="18.75" x14ac:dyDescent="0.25">
      <c r="A50" s="110">
        <f>ROW()-2</f>
        <v>48</v>
      </c>
      <c r="B50" s="110"/>
      <c r="C50" s="110"/>
      <c r="D50" s="109"/>
      <c r="E50" s="100"/>
      <c r="F50" s="112"/>
      <c r="G50" s="112"/>
      <c r="H50" s="112"/>
      <c r="I50" s="109"/>
      <c r="J50" s="109"/>
      <c r="K50" s="109"/>
      <c r="L50" s="109"/>
      <c r="M50" s="109"/>
      <c r="N50" s="97"/>
      <c r="O50" s="109"/>
    </row>
    <row r="51" spans="1:15" s="8" customFormat="1" ht="18.75" x14ac:dyDescent="0.25">
      <c r="A51" s="98">
        <f>ROW()-2</f>
        <v>49</v>
      </c>
      <c r="B51" s="140"/>
      <c r="C51" s="110"/>
      <c r="D51" s="109"/>
      <c r="E51" s="100"/>
      <c r="F51" s="136"/>
      <c r="G51" s="136"/>
      <c r="H51" s="136"/>
      <c r="I51" s="131"/>
      <c r="J51" s="131"/>
      <c r="K51" s="131"/>
      <c r="L51" s="131"/>
      <c r="M51" s="131"/>
      <c r="N51" s="131"/>
      <c r="O51" s="141"/>
    </row>
    <row r="52" spans="1:15" s="8" customFormat="1" ht="18.75" x14ac:dyDescent="0.25">
      <c r="A52" s="98">
        <f>ROW()-2</f>
        <v>50</v>
      </c>
      <c r="B52" s="132"/>
      <c r="C52" s="111"/>
      <c r="D52" s="119"/>
      <c r="E52" s="100"/>
      <c r="F52" s="136"/>
      <c r="G52" s="131"/>
      <c r="H52" s="131"/>
      <c r="I52" s="131"/>
      <c r="J52" s="131"/>
      <c r="K52" s="131"/>
      <c r="L52" s="131"/>
      <c r="M52" s="131"/>
      <c r="N52" s="131"/>
      <c r="O52" s="141"/>
    </row>
    <row r="53" spans="1:15" s="8" customFormat="1" ht="111.75" customHeight="1" x14ac:dyDescent="0.25">
      <c r="A53" s="143">
        <f>ROW()-2</f>
        <v>51</v>
      </c>
      <c r="B53" s="112"/>
      <c r="C53" s="112"/>
      <c r="D53" s="109"/>
      <c r="E53" s="100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3">
      <c r="A54" s="150">
        <f>ROW()-2</f>
        <v>52</v>
      </c>
      <c r="B54" s="110"/>
      <c r="C54" s="110"/>
      <c r="D54" s="122"/>
      <c r="E54" s="89"/>
      <c r="F54" s="112"/>
      <c r="G54" s="109"/>
      <c r="H54" s="109"/>
      <c r="I54" s="109"/>
      <c r="J54" s="109"/>
      <c r="K54" s="109"/>
      <c r="L54" s="109"/>
      <c r="M54" s="109"/>
      <c r="N54" s="97"/>
      <c r="O54" s="109"/>
    </row>
    <row r="55" spans="1:15" s="8" customFormat="1" ht="18.75" x14ac:dyDescent="0.3">
      <c r="A55" s="150">
        <f>ROW()-2</f>
        <v>53</v>
      </c>
      <c r="B55" s="110"/>
      <c r="C55" s="110"/>
      <c r="D55" s="109"/>
      <c r="E55" s="89"/>
      <c r="F55" s="112"/>
      <c r="G55" s="112"/>
      <c r="H55" s="112"/>
      <c r="I55" s="109"/>
      <c r="J55" s="109"/>
      <c r="K55" s="109"/>
      <c r="L55" s="109"/>
      <c r="M55" s="109"/>
      <c r="N55" s="97"/>
      <c r="O55" s="109"/>
    </row>
    <row r="56" spans="1:15" s="8" customFormat="1" ht="18.75" x14ac:dyDescent="0.25">
      <c r="A56" s="110">
        <f>ROW()-2</f>
        <v>54</v>
      </c>
      <c r="B56" s="110"/>
      <c r="C56" s="110"/>
      <c r="D56" s="109"/>
      <c r="E56" s="89"/>
      <c r="F56" s="112"/>
      <c r="G56" s="112"/>
      <c r="H56" s="112"/>
      <c r="I56" s="109"/>
      <c r="J56" s="109"/>
      <c r="K56" s="109"/>
      <c r="L56" s="109"/>
      <c r="M56" s="109"/>
      <c r="N56" s="97"/>
      <c r="O56" s="109"/>
    </row>
    <row r="57" spans="1:15" s="8" customFormat="1" ht="18.75" x14ac:dyDescent="0.25">
      <c r="A57" s="110">
        <f>ROW()-2</f>
        <v>55</v>
      </c>
      <c r="B57" s="110"/>
      <c r="C57" s="110"/>
      <c r="D57" s="109"/>
      <c r="E57" s="89"/>
      <c r="F57" s="112"/>
      <c r="G57" s="112"/>
      <c r="H57" s="112"/>
      <c r="I57" s="109"/>
      <c r="J57" s="109"/>
      <c r="K57" s="109"/>
      <c r="L57" s="109"/>
      <c r="M57" s="109"/>
      <c r="N57" s="97"/>
      <c r="O57" s="109"/>
    </row>
    <row r="58" spans="1:15" s="85" customFormat="1" ht="56.25" x14ac:dyDescent="0.25">
      <c r="A58" s="178">
        <f>ROW()-2</f>
        <v>56</v>
      </c>
      <c r="B58" s="178" t="s">
        <v>356</v>
      </c>
      <c r="C58" s="178" t="s">
        <v>208</v>
      </c>
      <c r="D58" s="175" t="s">
        <v>126</v>
      </c>
      <c r="E58" s="128"/>
      <c r="F58" s="179">
        <v>4.82</v>
      </c>
      <c r="G58" s="175" t="s">
        <v>508</v>
      </c>
      <c r="H58" s="175"/>
      <c r="I58" s="175" t="s">
        <v>376</v>
      </c>
      <c r="J58" s="175" t="s">
        <v>62</v>
      </c>
      <c r="K58" s="175" t="s">
        <v>6</v>
      </c>
      <c r="L58" s="175" t="s">
        <v>692</v>
      </c>
      <c r="M58" s="175" t="s">
        <v>52</v>
      </c>
      <c r="N58" s="174"/>
      <c r="O58" s="175" t="s">
        <v>52</v>
      </c>
    </row>
    <row r="59" spans="1:15" s="85" customFormat="1" ht="37.5" x14ac:dyDescent="0.25">
      <c r="A59" s="178">
        <f>ROW()-2</f>
        <v>57</v>
      </c>
      <c r="B59" s="178" t="s">
        <v>407</v>
      </c>
      <c r="C59" s="178" t="s">
        <v>208</v>
      </c>
      <c r="D59" s="175" t="s">
        <v>126</v>
      </c>
      <c r="E59" s="128"/>
      <c r="F59" s="179">
        <v>4.21</v>
      </c>
      <c r="G59" s="175" t="s">
        <v>508</v>
      </c>
      <c r="H59" s="175"/>
      <c r="I59" s="175" t="s">
        <v>376</v>
      </c>
      <c r="J59" s="175" t="s">
        <v>6</v>
      </c>
      <c r="K59" s="175" t="s">
        <v>4</v>
      </c>
      <c r="L59" s="175"/>
      <c r="M59" s="175" t="s">
        <v>52</v>
      </c>
      <c r="N59" s="174"/>
      <c r="O59" s="175" t="s">
        <v>52</v>
      </c>
    </row>
    <row r="60" spans="1:15" s="85" customFormat="1" ht="56.25" x14ac:dyDescent="0.3">
      <c r="A60" s="178">
        <f>ROW()-2</f>
        <v>58</v>
      </c>
      <c r="B60" s="178" t="s">
        <v>716</v>
      </c>
      <c r="C60" s="224" t="s">
        <v>208</v>
      </c>
      <c r="D60" s="175" t="s">
        <v>126</v>
      </c>
      <c r="E60" s="128"/>
      <c r="F60" s="179">
        <v>3.68</v>
      </c>
      <c r="G60" s="175" t="s">
        <v>508</v>
      </c>
      <c r="H60" s="175"/>
      <c r="I60" s="175" t="s">
        <v>376</v>
      </c>
      <c r="J60" s="175" t="s">
        <v>717</v>
      </c>
      <c r="K60" s="175"/>
      <c r="L60" s="175"/>
      <c r="M60" s="175" t="s">
        <v>52</v>
      </c>
      <c r="N60" s="129" t="s">
        <v>52</v>
      </c>
      <c r="O60" s="175" t="s">
        <v>52</v>
      </c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F0A1-1D57-4825-B000-3C51BCF8277E}">
  <sheetPr>
    <pageSetUpPr fitToPage="1"/>
  </sheetPr>
  <dimension ref="A1:R122"/>
  <sheetViews>
    <sheetView view="pageBreakPreview" zoomScale="60" zoomScaleNormal="84" workbookViewId="0">
      <selection activeCell="L16" sqref="L16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505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8" customFormat="1" ht="37.5" x14ac:dyDescent="0.25">
      <c r="A3" s="108">
        <f>ROW()-2</f>
        <v>1</v>
      </c>
      <c r="B3" s="110" t="s">
        <v>379</v>
      </c>
      <c r="C3" s="110" t="s">
        <v>207</v>
      </c>
      <c r="D3" s="109" t="s">
        <v>126</v>
      </c>
      <c r="E3" s="100">
        <f>SUM(Таблица243456[[#This Row],[Средний балл аттестата]:[Балл первоочередной]])</f>
        <v>14.35</v>
      </c>
      <c r="F3" s="112">
        <v>3.38</v>
      </c>
      <c r="G3" s="109"/>
      <c r="H3" s="109"/>
      <c r="I3" s="249" t="s">
        <v>377</v>
      </c>
      <c r="J3" s="109" t="s">
        <v>62</v>
      </c>
      <c r="K3" s="109" t="s">
        <v>111</v>
      </c>
      <c r="L3" s="109" t="s">
        <v>6</v>
      </c>
      <c r="M3" s="109" t="s">
        <v>52</v>
      </c>
      <c r="N3" s="109" t="s">
        <v>52</v>
      </c>
      <c r="O3" s="109" t="s">
        <v>52</v>
      </c>
    </row>
    <row r="4" spans="1:15" s="238" customFormat="1" ht="18.75" x14ac:dyDescent="0.25">
      <c r="A4" s="108">
        <f>ROW()-2</f>
        <v>2</v>
      </c>
      <c r="B4" s="98" t="s">
        <v>127</v>
      </c>
      <c r="C4" s="97" t="s">
        <v>207</v>
      </c>
      <c r="D4" s="97" t="s">
        <v>128</v>
      </c>
      <c r="E4" s="100">
        <f>SUM(Таблица243456[[#This Row],[Средний балл аттестата]:[Балл первоочередной]])</f>
        <v>3.75</v>
      </c>
      <c r="F4" s="100">
        <v>3.31</v>
      </c>
      <c r="G4" s="97"/>
      <c r="H4" s="97"/>
      <c r="I4" s="263" t="s">
        <v>377</v>
      </c>
      <c r="J4" s="97" t="s">
        <v>111</v>
      </c>
      <c r="K4" s="97"/>
      <c r="L4" s="97"/>
      <c r="M4" s="97" t="s">
        <v>52</v>
      </c>
      <c r="N4" s="97" t="s">
        <v>52</v>
      </c>
      <c r="O4" s="97" t="s">
        <v>52</v>
      </c>
    </row>
    <row r="5" spans="1:15" s="238" customFormat="1" ht="37.5" x14ac:dyDescent="0.25">
      <c r="A5" s="108">
        <f>ROW()-2</f>
        <v>3</v>
      </c>
      <c r="B5" s="110" t="s">
        <v>749</v>
      </c>
      <c r="C5" s="110" t="s">
        <v>207</v>
      </c>
      <c r="D5" s="109" t="s">
        <v>126</v>
      </c>
      <c r="E5" s="100">
        <f>SUM(Таблица243456[[#This Row],[Средний балл аттестата]:[Балл первоочередной]])</f>
        <v>0</v>
      </c>
      <c r="F5" s="112">
        <v>3.89</v>
      </c>
      <c r="G5" s="109"/>
      <c r="H5" s="109"/>
      <c r="I5" s="249" t="s">
        <v>377</v>
      </c>
      <c r="J5" s="109" t="s">
        <v>750</v>
      </c>
      <c r="K5" s="109"/>
      <c r="L5" s="109"/>
      <c r="M5" s="109" t="s">
        <v>52</v>
      </c>
      <c r="N5" s="109" t="s">
        <v>52</v>
      </c>
      <c r="O5" s="109" t="s">
        <v>52</v>
      </c>
    </row>
    <row r="6" spans="1:15" s="238" customFormat="1" ht="18.75" x14ac:dyDescent="0.25">
      <c r="A6" s="108">
        <f>ROW()-2</f>
        <v>4</v>
      </c>
      <c r="B6" s="87" t="s">
        <v>753</v>
      </c>
      <c r="C6" s="87" t="s">
        <v>207</v>
      </c>
      <c r="D6" s="87" t="s">
        <v>126</v>
      </c>
      <c r="E6" s="89">
        <f>SUM(Таблица243456[[#This Row],[Средний балл аттестата]:[Балл первоочередной]])</f>
        <v>0</v>
      </c>
      <c r="F6" s="89">
        <v>4.1900000000000004</v>
      </c>
      <c r="G6" s="87"/>
      <c r="H6" s="87"/>
      <c r="I6" s="260" t="s">
        <v>377</v>
      </c>
      <c r="J6" s="87" t="s">
        <v>754</v>
      </c>
      <c r="K6" s="87"/>
      <c r="L6" s="87"/>
      <c r="M6" s="87" t="s">
        <v>52</v>
      </c>
      <c r="N6" s="87" t="s">
        <v>52</v>
      </c>
      <c r="O6" s="113" t="s">
        <v>52</v>
      </c>
    </row>
    <row r="7" spans="1:15" s="8" customFormat="1" ht="18.75" x14ac:dyDescent="0.25">
      <c r="A7" s="108">
        <f>ROW()-2</f>
        <v>5</v>
      </c>
      <c r="B7" s="90"/>
      <c r="C7" s="90"/>
      <c r="D7" s="87"/>
      <c r="E7" s="100">
        <f>SUM(Таблица243456[[#This Row],[Средний балл аттестата]:[Балл первоочередной]])</f>
        <v>0</v>
      </c>
      <c r="F7" s="89"/>
      <c r="G7" s="87"/>
      <c r="H7" s="87"/>
      <c r="I7" s="87"/>
      <c r="J7" s="87"/>
      <c r="K7" s="87"/>
      <c r="L7" s="87"/>
      <c r="M7" s="87"/>
      <c r="N7" s="87"/>
      <c r="O7" s="113"/>
    </row>
    <row r="8" spans="1:15" s="238" customFormat="1" ht="18.75" x14ac:dyDescent="0.25">
      <c r="A8" s="108">
        <f>ROW()-2</f>
        <v>6</v>
      </c>
      <c r="B8" s="109"/>
      <c r="C8" s="109"/>
      <c r="D8" s="109"/>
      <c r="E8" s="100">
        <f>SUM(Таблица243456[[#This Row],[Средний балл аттестата]:[Балл первоочередной]])</f>
        <v>0</v>
      </c>
      <c r="F8" s="89"/>
      <c r="G8" s="87"/>
      <c r="H8" s="87"/>
      <c r="I8" s="87"/>
      <c r="J8" s="87"/>
      <c r="K8" s="87"/>
      <c r="L8" s="87"/>
      <c r="M8" s="87"/>
      <c r="N8" s="87"/>
      <c r="O8" s="113"/>
    </row>
    <row r="9" spans="1:15" s="238" customFormat="1" ht="18.75" x14ac:dyDescent="0.25">
      <c r="A9" s="98">
        <f>ROW()-2</f>
        <v>7</v>
      </c>
      <c r="B9" s="98"/>
      <c r="C9" s="110"/>
      <c r="D9" s="100"/>
      <c r="E9" s="100">
        <f>SUM(Таблица243456[[#This Row],[Средний балл аттестата]:[Балл первоочередной]])</f>
        <v>0</v>
      </c>
      <c r="F9" s="100"/>
      <c r="G9" s="97"/>
      <c r="H9" s="97"/>
      <c r="I9" s="97"/>
      <c r="J9" s="97"/>
      <c r="K9" s="97"/>
      <c r="L9" s="97"/>
      <c r="M9" s="97"/>
      <c r="N9" s="97"/>
      <c r="O9" s="97"/>
    </row>
    <row r="10" spans="1:15" ht="18.75" x14ac:dyDescent="0.25">
      <c r="A10" s="110">
        <f>ROW()-2</f>
        <v>8</v>
      </c>
      <c r="B10" s="110"/>
      <c r="C10" s="110"/>
      <c r="D10" s="109"/>
      <c r="E10" s="112">
        <f>SUM(Таблица243456[[#This Row],[Средний балл аттестата]:[Балл первоочередной]])</f>
        <v>0</v>
      </c>
      <c r="F10" s="112"/>
      <c r="G10" s="109"/>
      <c r="H10" s="109"/>
      <c r="I10" s="109"/>
      <c r="J10" s="109"/>
      <c r="K10" s="109"/>
      <c r="L10" s="109"/>
      <c r="M10" s="109"/>
      <c r="N10" s="97"/>
      <c r="O10" s="109"/>
    </row>
    <row r="11" spans="1:15" s="8" customFormat="1" ht="18.75" x14ac:dyDescent="0.25">
      <c r="A11" s="116">
        <f>ROW()-2</f>
        <v>9</v>
      </c>
      <c r="B11" s="87"/>
      <c r="C11" s="87"/>
      <c r="D11" s="87"/>
      <c r="E11" s="89">
        <f>SUM(Таблица243456[[#This Row],[Средний балл аттестата]:[Балл первоочередной]])</f>
        <v>0</v>
      </c>
      <c r="F11" s="89"/>
      <c r="G11" s="89"/>
      <c r="H11" s="89"/>
      <c r="I11" s="87"/>
      <c r="J11" s="87"/>
      <c r="K11" s="87"/>
      <c r="L11" s="87"/>
      <c r="M11" s="109"/>
      <c r="N11" s="97"/>
      <c r="O11" s="109"/>
    </row>
    <row r="12" spans="1:15" s="8" customFormat="1" ht="18.75" x14ac:dyDescent="0.25">
      <c r="A12" s="108">
        <f>ROW()-2</f>
        <v>10</v>
      </c>
      <c r="B12" s="90"/>
      <c r="C12" s="90"/>
      <c r="D12" s="87"/>
      <c r="E12" s="89">
        <f>SUM(Таблица243456[[#This Row],[Средний балл аттестата]:[Балл первоочередной]])</f>
        <v>0</v>
      </c>
      <c r="F12" s="89"/>
      <c r="G12" s="87"/>
      <c r="H12" s="87"/>
      <c r="I12" s="87"/>
      <c r="J12" s="87"/>
      <c r="K12" s="87"/>
      <c r="L12" s="87"/>
      <c r="M12" s="109"/>
      <c r="N12" s="97"/>
      <c r="O12" s="109"/>
    </row>
    <row r="13" spans="1:15" s="8" customFormat="1" ht="18.75" x14ac:dyDescent="0.25">
      <c r="A13" s="108">
        <f>ROW()-2</f>
        <v>11</v>
      </c>
      <c r="B13" s="90"/>
      <c r="C13" s="90"/>
      <c r="D13" s="87"/>
      <c r="E13" s="89">
        <f>SUM(Таблица243456[[#This Row],[Средний балл аттестата]:[Балл первоочередной]])</f>
        <v>0</v>
      </c>
      <c r="F13" s="89"/>
      <c r="G13" s="89"/>
      <c r="H13" s="87"/>
      <c r="I13" s="87"/>
      <c r="J13" s="87"/>
      <c r="K13" s="87"/>
      <c r="L13" s="87"/>
      <c r="M13" s="87"/>
      <c r="N13" s="87"/>
      <c r="O13" s="113"/>
    </row>
    <row r="14" spans="1:15" s="8" customFormat="1" ht="18.75" x14ac:dyDescent="0.3">
      <c r="A14" s="108">
        <f>ROW()-2</f>
        <v>12</v>
      </c>
      <c r="B14" s="87"/>
      <c r="C14" s="87"/>
      <c r="D14" s="87"/>
      <c r="E14" s="89">
        <f>SUM(Таблица243456[[#This Row],[Средний балл аттестата]:[Балл первоочередной]])</f>
        <v>0</v>
      </c>
      <c r="F14" s="87"/>
      <c r="G14" s="89"/>
      <c r="H14" s="105"/>
      <c r="I14" s="87"/>
      <c r="J14" s="87"/>
      <c r="K14" s="87"/>
      <c r="L14" s="87"/>
      <c r="M14" s="106"/>
      <c r="N14" s="87"/>
      <c r="O14" s="113"/>
    </row>
    <row r="15" spans="1:15" s="8" customFormat="1" ht="18.75" x14ac:dyDescent="0.25">
      <c r="A15" s="108">
        <f>ROW()-2</f>
        <v>13</v>
      </c>
      <c r="B15" s="90"/>
      <c r="C15" s="90"/>
      <c r="D15" s="87"/>
      <c r="E15" s="89">
        <f>SUM(Таблица243456[[#This Row],[Средний балл аттестата]:[Балл первоочередной]])</f>
        <v>0</v>
      </c>
      <c r="F15" s="89"/>
      <c r="G15" s="89"/>
      <c r="H15" s="89"/>
      <c r="I15" s="87"/>
      <c r="J15" s="87"/>
      <c r="K15" s="87"/>
      <c r="L15" s="87"/>
      <c r="M15" s="87"/>
      <c r="N15" s="87"/>
      <c r="O15" s="113"/>
    </row>
    <row r="16" spans="1:15" s="8" customFormat="1" ht="18.75" x14ac:dyDescent="0.3">
      <c r="A16" s="108">
        <f>ROW()-2</f>
        <v>14</v>
      </c>
      <c r="B16" s="110"/>
      <c r="C16" s="110"/>
      <c r="D16" s="122"/>
      <c r="E16" s="89">
        <f>SUM(Таблица243456[[#This Row],[Средний балл аттестата]:[Балл первоочередной]])</f>
        <v>0</v>
      </c>
      <c r="F16" s="112"/>
      <c r="G16" s="112"/>
      <c r="H16" s="112"/>
      <c r="I16" s="109"/>
      <c r="J16" s="87"/>
      <c r="K16" s="87"/>
      <c r="L16" s="87"/>
      <c r="M16" s="109"/>
      <c r="N16" s="109"/>
      <c r="O16" s="109"/>
    </row>
    <row r="17" spans="1:17" s="8" customFormat="1" ht="20.25" x14ac:dyDescent="0.25">
      <c r="A17" s="108">
        <f>ROW()-2</f>
        <v>15</v>
      </c>
      <c r="B17" s="90"/>
      <c r="C17" s="90"/>
      <c r="D17" s="87"/>
      <c r="E17" s="89">
        <f>SUM(Таблица243456[[#This Row],[Средний балл аттестата]:[Балл первоочередной]])</f>
        <v>0</v>
      </c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0"/>
    </row>
    <row r="18" spans="1:17" s="8" customFormat="1" ht="18.75" x14ac:dyDescent="0.3">
      <c r="A18" s="108">
        <f>ROW()-2</f>
        <v>16</v>
      </c>
      <c r="B18" s="106"/>
      <c r="C18" s="106"/>
      <c r="D18" s="106"/>
      <c r="E18" s="89">
        <f>SUM(Таблица243456[[#This Row],[Средний балл аттестата]:[Балл первоочередной]])</f>
        <v>0</v>
      </c>
      <c r="F18" s="89"/>
      <c r="G18" s="105"/>
      <c r="H18" s="105"/>
      <c r="I18" s="106"/>
      <c r="J18" s="106"/>
      <c r="K18" s="106"/>
      <c r="L18" s="106"/>
      <c r="M18" s="106"/>
      <c r="N18" s="87"/>
      <c r="O18" s="106"/>
    </row>
    <row r="19" spans="1:17" s="8" customFormat="1" ht="18.75" x14ac:dyDescent="0.25">
      <c r="A19" s="108">
        <f>ROW()-2</f>
        <v>17</v>
      </c>
      <c r="B19" s="140"/>
      <c r="C19" s="140"/>
      <c r="D19" s="131"/>
      <c r="E19" s="89">
        <f>SUM(Таблица243456[[#This Row],[Средний балл аттестата]:[Балл первоочередной]])</f>
        <v>0</v>
      </c>
      <c r="F19" s="136"/>
      <c r="G19" s="131"/>
      <c r="H19" s="131"/>
      <c r="I19" s="131"/>
      <c r="J19" s="131"/>
      <c r="K19" s="131"/>
      <c r="L19" s="131"/>
      <c r="M19" s="131"/>
      <c r="N19" s="131"/>
      <c r="O19" s="141"/>
    </row>
    <row r="20" spans="1:17" s="8" customFormat="1" ht="56.25" customHeight="1" x14ac:dyDescent="0.25">
      <c r="A20" s="108">
        <f>ROW()-2</f>
        <v>18</v>
      </c>
      <c r="B20" s="140"/>
      <c r="C20" s="140"/>
      <c r="D20" s="140"/>
      <c r="E20" s="89">
        <f>SUM(Таблица243456[[#This Row],[Средний балл аттестата]:[Балл первоочередной]])</f>
        <v>0</v>
      </c>
      <c r="F20" s="136"/>
      <c r="G20" s="136"/>
      <c r="H20" s="136"/>
      <c r="I20" s="131"/>
      <c r="J20" s="131"/>
      <c r="K20" s="131"/>
      <c r="L20" s="131"/>
      <c r="M20" s="131"/>
      <c r="N20" s="131"/>
      <c r="O20" s="141"/>
    </row>
    <row r="21" spans="1:17" s="8" customFormat="1" ht="18.75" x14ac:dyDescent="0.3">
      <c r="A21" s="156">
        <f>ROW()-2</f>
        <v>19</v>
      </c>
      <c r="B21" s="90"/>
      <c r="C21" s="90"/>
      <c r="D21" s="87"/>
      <c r="E21" s="89">
        <f>SUM(Таблица243456[[#This Row],[Средний балл аттестата]:[Балл первоочередной]])</f>
        <v>0</v>
      </c>
      <c r="F21" s="89"/>
      <c r="G21" s="89"/>
      <c r="H21" s="89"/>
      <c r="I21" s="87"/>
      <c r="J21" s="87"/>
      <c r="K21" s="87"/>
      <c r="L21" s="87"/>
      <c r="M21" s="87"/>
      <c r="N21" s="87"/>
      <c r="O21" s="113"/>
    </row>
    <row r="22" spans="1:17" s="8" customFormat="1" ht="18.75" x14ac:dyDescent="0.25">
      <c r="A22" s="108">
        <f>ROW()-2</f>
        <v>20</v>
      </c>
      <c r="B22" s="90"/>
      <c r="C22" s="90"/>
      <c r="D22" s="89"/>
      <c r="E22" s="89">
        <f>SUM(Таблица243456[[#This Row],[Средний балл аттестата]:[Балл первоочередной]])</f>
        <v>0</v>
      </c>
      <c r="F22" s="89"/>
      <c r="G22" s="89"/>
      <c r="H22" s="89"/>
      <c r="I22" s="87"/>
      <c r="J22" s="87"/>
      <c r="K22" s="87"/>
      <c r="L22" s="87"/>
      <c r="M22" s="87"/>
      <c r="N22" s="87"/>
      <c r="O22" s="113"/>
    </row>
    <row r="23" spans="1:17" s="8" customFormat="1" ht="18.75" x14ac:dyDescent="0.25">
      <c r="A23" s="108">
        <f>ROW()-2</f>
        <v>21</v>
      </c>
      <c r="B23" s="110"/>
      <c r="C23" s="110"/>
      <c r="D23" s="109"/>
      <c r="E23" s="89">
        <f>SUM(Таблица243456[[#This Row],[Средний балл аттестата]:[Балл первоочередной]])</f>
        <v>0</v>
      </c>
      <c r="F23" s="112"/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7" s="8" customFormat="1" ht="18.75" x14ac:dyDescent="0.25">
      <c r="A24" s="108">
        <f>ROW()-2</f>
        <v>22</v>
      </c>
      <c r="B24" s="98"/>
      <c r="C24" s="98"/>
      <c r="D24" s="97"/>
      <c r="E24" s="89">
        <f>SUM(Таблица243456[[#This Row],[Средний балл аттестата]:[Балл первоочередной]])</f>
        <v>0</v>
      </c>
      <c r="F24" s="100"/>
      <c r="G24" s="100"/>
      <c r="H24" s="100"/>
      <c r="I24" s="97"/>
      <c r="J24" s="97"/>
      <c r="K24" s="97"/>
      <c r="L24" s="97"/>
      <c r="M24" s="97"/>
      <c r="N24" s="97"/>
      <c r="O24" s="97"/>
    </row>
    <row r="25" spans="1:17" s="8" customFormat="1" ht="18.75" x14ac:dyDescent="0.25">
      <c r="A25" s="108">
        <f>ROW()-2</f>
        <v>23</v>
      </c>
      <c r="B25" s="140"/>
      <c r="C25" s="140"/>
      <c r="D25" s="131"/>
      <c r="E25" s="89">
        <f>SUM(Таблица243456[[#This Row],[Средний балл аттестата]:[Балл первоочередной]])</f>
        <v>0</v>
      </c>
      <c r="F25" s="136"/>
      <c r="G25" s="131"/>
      <c r="H25" s="131"/>
      <c r="I25" s="131"/>
      <c r="J25" s="131"/>
      <c r="K25" s="131"/>
      <c r="L25" s="131"/>
      <c r="M25" s="131"/>
      <c r="N25" s="131"/>
      <c r="O25" s="141"/>
    </row>
    <row r="26" spans="1:17" s="8" customFormat="1" ht="18.75" x14ac:dyDescent="0.3">
      <c r="A26" s="156">
        <f>ROW()-2</f>
        <v>24</v>
      </c>
      <c r="B26" s="97"/>
      <c r="C26" s="97"/>
      <c r="D26" s="97"/>
      <c r="E26" s="89">
        <f>SUM(Таблица243456[[#This Row],[Средний балл аттестата]:[Балл первоочередной]])</f>
        <v>0</v>
      </c>
      <c r="F26" s="100"/>
      <c r="G26" s="100"/>
      <c r="H26" s="100"/>
      <c r="I26" s="97"/>
      <c r="J26" s="97"/>
      <c r="K26" s="97"/>
      <c r="L26" s="97"/>
      <c r="M26" s="97"/>
      <c r="N26" s="97"/>
      <c r="O26" s="97"/>
    </row>
    <row r="27" spans="1:17" s="8" customFormat="1" ht="18.75" x14ac:dyDescent="0.3">
      <c r="A27" s="156">
        <f>ROW()-2</f>
        <v>25</v>
      </c>
      <c r="B27" s="140"/>
      <c r="C27" s="140"/>
      <c r="D27" s="131"/>
      <c r="E27" s="89">
        <f>SUM(Таблица243456[[#This Row],[Средний балл аттестата]:[Балл первоочередной]])</f>
        <v>0</v>
      </c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7" s="8" customFormat="1" ht="18.75" x14ac:dyDescent="0.3">
      <c r="A28" s="108">
        <f>ROW()-2</f>
        <v>26</v>
      </c>
      <c r="B28" s="140"/>
      <c r="C28" s="110"/>
      <c r="D28" s="122"/>
      <c r="E28" s="89">
        <f>SUM(Таблица243456[[#This Row],[Средний балл аттестата]:[Балл первоочередной]])</f>
        <v>0</v>
      </c>
      <c r="F28" s="136"/>
      <c r="G28" s="136"/>
      <c r="H28" s="136"/>
      <c r="I28" s="131"/>
      <c r="J28" s="131"/>
      <c r="K28" s="131"/>
      <c r="L28" s="131"/>
      <c r="M28" s="131"/>
      <c r="N28" s="131"/>
      <c r="O28" s="141"/>
    </row>
    <row r="29" spans="1:17" s="8" customFormat="1" ht="18.75" x14ac:dyDescent="0.25">
      <c r="A29" s="108">
        <f>ROW()-2</f>
        <v>27</v>
      </c>
      <c r="B29" s="140"/>
      <c r="C29" s="110"/>
      <c r="D29" s="109"/>
      <c r="E29" s="89">
        <f>SUM(Таблица243456[[#This Row],[Средний балл аттестата]:[Балл первоочередной]])</f>
        <v>0</v>
      </c>
      <c r="F29" s="136"/>
      <c r="G29" s="136"/>
      <c r="H29" s="136"/>
      <c r="I29" s="131"/>
      <c r="J29" s="131"/>
      <c r="K29" s="131"/>
      <c r="L29" s="131"/>
      <c r="M29" s="131"/>
      <c r="N29" s="131"/>
      <c r="O29" s="141"/>
    </row>
    <row r="30" spans="1:17" s="8" customFormat="1" ht="18.75" x14ac:dyDescent="0.25">
      <c r="A30" s="108">
        <f>ROW()-2</f>
        <v>28</v>
      </c>
      <c r="B30" s="109"/>
      <c r="C30" s="109"/>
      <c r="D30" s="109"/>
      <c r="E30" s="89">
        <f>SUM(Таблица243456[[#This Row],[Средний балл аттестата]:[Балл первоочередной]])</f>
        <v>0</v>
      </c>
      <c r="F30" s="112"/>
      <c r="G30" s="112"/>
      <c r="H30" s="112"/>
      <c r="I30" s="112"/>
      <c r="J30" s="109"/>
      <c r="K30" s="109"/>
      <c r="L30" s="109"/>
      <c r="M30" s="109"/>
      <c r="N30" s="109"/>
      <c r="O30" s="109"/>
    </row>
    <row r="31" spans="1:17" s="8" customFormat="1" ht="18.75" x14ac:dyDescent="0.25">
      <c r="A31" s="108">
        <f>ROW()-2</f>
        <v>29</v>
      </c>
      <c r="B31" s="110"/>
      <c r="C31" s="110"/>
      <c r="D31" s="119"/>
      <c r="E31" s="89">
        <f>SUM(Таблица243456[[#This Row],[Средний балл аттестата]:[Балл первоочередной]])</f>
        <v>0</v>
      </c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8" customFormat="1" ht="18.75" x14ac:dyDescent="0.3">
      <c r="A32" s="156">
        <f>ROW()-2</f>
        <v>30</v>
      </c>
      <c r="B32" s="112"/>
      <c r="C32" s="112"/>
      <c r="D32" s="109"/>
      <c r="E32" s="89">
        <f>SUM(Таблица243456[[#This Row],[Средний балл аттестата]:[Балл первоочередной]])</f>
        <v>0</v>
      </c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3">
      <c r="A33" s="156">
        <f>ROW()-2</f>
        <v>31</v>
      </c>
      <c r="B33" s="110"/>
      <c r="C33" s="110"/>
      <c r="D33" s="109"/>
      <c r="E33" s="89">
        <f>SUM(Таблица243456[[#This Row],[Средний балл аттестата]:[Балл первоочередной]])</f>
        <v>0</v>
      </c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8" customFormat="1" ht="18.75" x14ac:dyDescent="0.25">
      <c r="A34" s="110">
        <f>ROW()-2</f>
        <v>32</v>
      </c>
      <c r="B34" s="110"/>
      <c r="C34" s="110"/>
      <c r="D34" s="109"/>
      <c r="E34" s="89">
        <f>SUM(Таблица243456[[#This Row],[Средний балл аттестата]:[Балл первоочередной]])</f>
        <v>0</v>
      </c>
      <c r="F34" s="112"/>
      <c r="G34" s="112"/>
      <c r="H34" s="112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25">
      <c r="A35" s="98">
        <f>ROW()-2</f>
        <v>33</v>
      </c>
      <c r="B35" s="140"/>
      <c r="C35" s="110"/>
      <c r="D35" s="109"/>
      <c r="E35" s="89">
        <f>SUM(Таблица243456[[#This Row],[Средний балл аттестата]:[Балл первоочередной]])</f>
        <v>0</v>
      </c>
      <c r="F35" s="136"/>
      <c r="G35" s="136"/>
      <c r="H35" s="136"/>
      <c r="I35" s="131"/>
      <c r="J35" s="131"/>
      <c r="K35" s="131"/>
      <c r="L35" s="131"/>
      <c r="M35" s="131"/>
      <c r="N35" s="131"/>
      <c r="O35" s="141"/>
    </row>
    <row r="36" spans="1:18" s="8" customFormat="1" ht="18.75" x14ac:dyDescent="0.25">
      <c r="A36" s="98">
        <f>ROW()-2</f>
        <v>34</v>
      </c>
      <c r="B36" s="140"/>
      <c r="C36" s="110"/>
      <c r="D36" s="112"/>
      <c r="E36" s="89">
        <f>SUM(Таблица243456[[#This Row],[Средний балл аттестата]:[Балл первоочередной]])</f>
        <v>0</v>
      </c>
      <c r="F36" s="136"/>
      <c r="G36" s="136"/>
      <c r="H36" s="136"/>
      <c r="I36" s="131"/>
      <c r="J36" s="131"/>
      <c r="K36" s="131"/>
      <c r="L36" s="131"/>
      <c r="M36" s="131"/>
      <c r="N36" s="131"/>
      <c r="O36" s="141"/>
    </row>
    <row r="37" spans="1:18" s="8" customFormat="1" ht="68.25" customHeight="1" x14ac:dyDescent="0.3">
      <c r="A37" s="110">
        <f>ROW()-2</f>
        <v>35</v>
      </c>
      <c r="B37" s="109"/>
      <c r="C37" s="109"/>
      <c r="D37" s="109"/>
      <c r="E37" s="89">
        <f>SUM(Таблица243456[[#This Row],[Средний балл аттестата]:[Балл первоочередной]])</f>
        <v>0</v>
      </c>
      <c r="F37" s="109"/>
      <c r="G37" s="112"/>
      <c r="H37" s="112"/>
      <c r="I37" s="109"/>
      <c r="J37" s="109"/>
      <c r="K37" s="109"/>
      <c r="L37" s="109"/>
      <c r="M37" s="122"/>
      <c r="N37" s="97"/>
      <c r="O37" s="109"/>
    </row>
    <row r="38" spans="1:18" s="8" customFormat="1" ht="18.75" x14ac:dyDescent="0.25">
      <c r="A38" s="110">
        <f>ROW()-2</f>
        <v>36</v>
      </c>
      <c r="B38" s="140"/>
      <c r="C38" s="110"/>
      <c r="D38" s="109"/>
      <c r="E38" s="89">
        <f>SUM(Таблица243456[[#This Row],[Средний балл аттестата]:[Балл первоочередной]])</f>
        <v>0</v>
      </c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3">
      <c r="A39" s="156">
        <f>ROW()-2</f>
        <v>37</v>
      </c>
      <c r="B39" s="90"/>
      <c r="C39" s="90"/>
      <c r="D39" s="87"/>
      <c r="E39" s="89">
        <f>SUM(Таблица243456[[#This Row],[Средний балл аттестата]:[Балл первоочередной]])</f>
        <v>0</v>
      </c>
      <c r="F39" s="89"/>
      <c r="G39" s="87"/>
      <c r="H39" s="87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3">
      <c r="A40" s="157">
        <f>ROW()-2</f>
        <v>38</v>
      </c>
      <c r="B40" s="140"/>
      <c r="C40" s="110"/>
      <c r="D40" s="112"/>
      <c r="E40" s="89">
        <f>SUM(Таблица243456[[#This Row],[Средний балл аттестата]:[Балл первоочередной]])</f>
        <v>0</v>
      </c>
      <c r="F40" s="136"/>
      <c r="G40" s="136"/>
      <c r="H40" s="136"/>
      <c r="I40" s="131"/>
      <c r="J40" s="131"/>
      <c r="K40" s="131"/>
      <c r="L40" s="131"/>
      <c r="M40" s="131"/>
      <c r="N40" s="131"/>
      <c r="O40" s="141"/>
    </row>
    <row r="41" spans="1:18" s="8" customFormat="1" ht="18.75" x14ac:dyDescent="0.25">
      <c r="A41" s="98">
        <f>ROW()-2</f>
        <v>39</v>
      </c>
      <c r="B41" s="90"/>
      <c r="C41" s="90"/>
      <c r="D41" s="87"/>
      <c r="E41" s="89">
        <f>SUM(Таблица243456[[#This Row],[Средний балл аттестата]:[Балл первоочередной]])</f>
        <v>0</v>
      </c>
      <c r="F41" s="89"/>
      <c r="G41" s="87"/>
      <c r="H41" s="87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25">
      <c r="A42" s="98">
        <f>ROW()-2</f>
        <v>40</v>
      </c>
      <c r="B42" s="136"/>
      <c r="C42" s="112"/>
      <c r="D42" s="109"/>
      <c r="E42" s="89">
        <f>SUM(Таблица243456[[#This Row],[Средний балл аттестата]:[Балл первоочередной]])</f>
        <v>0</v>
      </c>
      <c r="F42" s="136"/>
      <c r="G42" s="136"/>
      <c r="H42" s="136"/>
      <c r="I42" s="131"/>
      <c r="J42" s="131"/>
      <c r="K42" s="131"/>
      <c r="L42" s="131"/>
      <c r="M42" s="131"/>
      <c r="N42" s="131"/>
      <c r="O42" s="141"/>
    </row>
    <row r="43" spans="1:18" s="8" customFormat="1" ht="69" customHeight="1" x14ac:dyDescent="0.25">
      <c r="A43" s="98">
        <f>ROW()-2</f>
        <v>41</v>
      </c>
      <c r="B43" s="140"/>
      <c r="C43" s="110"/>
      <c r="D43" s="109"/>
      <c r="E43" s="89">
        <f>SUM(Таблица243456[[#This Row],[Средний балл аттестата]:[Балл первоочередной]])</f>
        <v>0</v>
      </c>
      <c r="F43" s="136"/>
      <c r="G43" s="136"/>
      <c r="H43" s="136"/>
      <c r="I43" s="131"/>
      <c r="J43" s="131"/>
      <c r="K43" s="131"/>
      <c r="L43" s="131"/>
      <c r="M43" s="131"/>
      <c r="N43" s="131"/>
      <c r="O43" s="141"/>
    </row>
    <row r="44" spans="1:18" s="8" customFormat="1" ht="18.75" x14ac:dyDescent="0.25">
      <c r="A44" s="98">
        <f>ROW()-2</f>
        <v>42</v>
      </c>
      <c r="B44" s="90"/>
      <c r="C44" s="90"/>
      <c r="D44" s="87"/>
      <c r="E44" s="89">
        <f>SUM(Таблица243456[[#This Row],[Средний балл аттестата]:[Балл первоочередной]])</f>
        <v>0</v>
      </c>
      <c r="F44" s="89"/>
      <c r="G44" s="89"/>
      <c r="H44" s="89"/>
      <c r="I44" s="87"/>
      <c r="J44" s="87"/>
      <c r="K44" s="87"/>
      <c r="L44" s="87"/>
      <c r="M44" s="87"/>
      <c r="N44" s="87"/>
      <c r="O44" s="113"/>
    </row>
    <row r="45" spans="1:18" s="8" customFormat="1" ht="18.75" x14ac:dyDescent="0.25">
      <c r="A45" s="110">
        <f>ROW()-2</f>
        <v>43</v>
      </c>
      <c r="B45" s="140"/>
      <c r="C45" s="110"/>
      <c r="D45" s="109"/>
      <c r="E45" s="89">
        <f>SUM(Таблица243456[[#This Row],[Средний балл аттестата]:[Балл первоочередной]])</f>
        <v>0</v>
      </c>
      <c r="F45" s="136"/>
      <c r="G45" s="131"/>
      <c r="H45" s="131"/>
      <c r="I45" s="131"/>
      <c r="J45" s="131"/>
      <c r="K45" s="131"/>
      <c r="L45" s="131"/>
      <c r="M45" s="131"/>
      <c r="N45" s="131"/>
      <c r="O45" s="141"/>
    </row>
    <row r="46" spans="1:18" s="8" customFormat="1" ht="18.75" x14ac:dyDescent="0.25">
      <c r="A46" s="98">
        <f>ROW()-2</f>
        <v>44</v>
      </c>
      <c r="B46" s="136"/>
      <c r="C46" s="136"/>
      <c r="D46" s="131"/>
      <c r="E46" s="89">
        <f>SUM(Таблица243456[[#This Row],[Средний балл аттестата]:[Балл первоочередной]])</f>
        <v>0</v>
      </c>
      <c r="F46" s="136"/>
      <c r="G46" s="136"/>
      <c r="H46" s="136"/>
      <c r="I46" s="131"/>
      <c r="J46" s="131"/>
      <c r="K46" s="131"/>
      <c r="L46" s="131"/>
      <c r="M46" s="131"/>
      <c r="N46" s="131"/>
      <c r="O46" s="141"/>
    </row>
    <row r="47" spans="1:18" s="8" customFormat="1" ht="18.75" x14ac:dyDescent="0.25">
      <c r="A47" s="110">
        <f>ROW()-2</f>
        <v>45</v>
      </c>
      <c r="B47" s="110"/>
      <c r="C47" s="110"/>
      <c r="D47" s="109"/>
      <c r="E47" s="89">
        <f>SUM(Таблица243456[[#This Row],[Средний балл аттестата]:[Балл первоочередной]])</f>
        <v>0</v>
      </c>
      <c r="F47" s="112"/>
      <c r="G47" s="112"/>
      <c r="H47" s="112"/>
      <c r="I47" s="109"/>
      <c r="J47" s="109"/>
      <c r="K47" s="109"/>
      <c r="L47" s="109"/>
      <c r="M47" s="109"/>
      <c r="N47" s="97"/>
      <c r="O47" s="109"/>
    </row>
    <row r="48" spans="1:18" s="8" customFormat="1" ht="39" customHeight="1" x14ac:dyDescent="0.25">
      <c r="A48" s="110">
        <f>ROW()-2</f>
        <v>46</v>
      </c>
      <c r="B48" s="140"/>
      <c r="C48" s="110"/>
      <c r="D48" s="109"/>
      <c r="E48" s="89">
        <f>SUM(Таблица243456[[#This Row],[Средний балл аттестата]:[Балл первоочередной]])</f>
        <v>0</v>
      </c>
      <c r="F48" s="136"/>
      <c r="G48" s="136"/>
      <c r="H48" s="136"/>
      <c r="I48" s="131"/>
      <c r="J48" s="131"/>
      <c r="K48" s="131"/>
      <c r="L48" s="131"/>
      <c r="M48" s="131"/>
      <c r="N48" s="131"/>
      <c r="O48" s="141"/>
    </row>
    <row r="49" spans="1:15" s="8" customFormat="1" ht="18.75" x14ac:dyDescent="0.25">
      <c r="A49" s="110">
        <f>ROW()-2</f>
        <v>47</v>
      </c>
      <c r="B49" s="111"/>
      <c r="C49" s="111"/>
      <c r="D49" s="119"/>
      <c r="E49" s="89">
        <f>SUM(Таблица243456[[#This Row],[Средний балл аттестата]:[Балл первоочередной]])</f>
        <v>0</v>
      </c>
      <c r="F49" s="112"/>
      <c r="G49" s="109"/>
      <c r="H49" s="109"/>
      <c r="I49" s="109"/>
      <c r="J49" s="109"/>
      <c r="K49" s="109"/>
      <c r="L49" s="109"/>
      <c r="M49" s="109"/>
      <c r="N49" s="97"/>
      <c r="O49" s="109"/>
    </row>
    <row r="50" spans="1:15" s="8" customFormat="1" ht="18.75" x14ac:dyDescent="0.25">
      <c r="A50" s="110">
        <f>ROW()-2</f>
        <v>48</v>
      </c>
      <c r="B50" s="112"/>
      <c r="C50" s="112"/>
      <c r="D50" s="109"/>
      <c r="E50" s="89">
        <f>SUM(Таблица243456[[#This Row],[Средний балл аттестата]:[Балл первоочередной]])</f>
        <v>0</v>
      </c>
      <c r="F50" s="112"/>
      <c r="G50" s="112"/>
      <c r="H50" s="112"/>
      <c r="I50" s="109"/>
      <c r="J50" s="109"/>
      <c r="K50" s="109"/>
      <c r="L50" s="109"/>
      <c r="M50" s="109"/>
      <c r="N50" s="97"/>
      <c r="O50" s="109"/>
    </row>
    <row r="51" spans="1:15" s="8" customFormat="1" ht="18.75" x14ac:dyDescent="0.3">
      <c r="A51" s="157">
        <f>ROW()-2</f>
        <v>49</v>
      </c>
      <c r="B51" s="140"/>
      <c r="C51" s="110"/>
      <c r="D51" s="122"/>
      <c r="E51" s="89">
        <f>SUM(Таблица243456[[#This Row],[Средний балл аттестата]:[Балл первоочередной]])</f>
        <v>0</v>
      </c>
      <c r="F51" s="136"/>
      <c r="G51" s="131"/>
      <c r="H51" s="131"/>
      <c r="I51" s="131"/>
      <c r="J51" s="131"/>
      <c r="K51" s="131"/>
      <c r="L51" s="131"/>
      <c r="M51" s="131"/>
      <c r="N51" s="131"/>
      <c r="O51" s="141"/>
    </row>
    <row r="52" spans="1:15" s="8" customFormat="1" ht="18.75" x14ac:dyDescent="0.3">
      <c r="A52" s="157">
        <f>ROW()-2</f>
        <v>50</v>
      </c>
      <c r="B52" s="140"/>
      <c r="C52" s="110"/>
      <c r="D52" s="109"/>
      <c r="E52" s="89">
        <f>SUM(Таблица243456[[#This Row],[Средний балл аттестата]:[Балл первоочередной]])</f>
        <v>0</v>
      </c>
      <c r="F52" s="136"/>
      <c r="G52" s="136"/>
      <c r="H52" s="136"/>
      <c r="I52" s="131"/>
      <c r="J52" s="131"/>
      <c r="K52" s="131"/>
      <c r="L52" s="131"/>
      <c r="M52" s="131"/>
      <c r="N52" s="131"/>
      <c r="O52" s="141"/>
    </row>
    <row r="53" spans="1:15" s="8" customFormat="1" ht="111.75" customHeight="1" x14ac:dyDescent="0.25">
      <c r="A53" s="143">
        <f>ROW()-2</f>
        <v>51</v>
      </c>
      <c r="B53" s="110"/>
      <c r="C53" s="110"/>
      <c r="D53" s="109"/>
      <c r="E53" s="100">
        <f>SUM(Таблица243456[[#This Row],[Средний балл аттестата]:[Балл первоочередной]])</f>
        <v>0</v>
      </c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25">
      <c r="A54" s="110">
        <f>ROW()-2</f>
        <v>52</v>
      </c>
      <c r="B54" s="110"/>
      <c r="C54" s="110"/>
      <c r="D54" s="109"/>
      <c r="E54" s="89">
        <f>SUM(Таблица243456[[#This Row],[Средний балл аттестата]:[Балл первоочередной]])</f>
        <v>0</v>
      </c>
      <c r="F54" s="112"/>
      <c r="G54" s="112"/>
      <c r="H54" s="112"/>
      <c r="I54" s="109"/>
      <c r="J54" s="109"/>
      <c r="K54" s="109"/>
      <c r="L54" s="109"/>
      <c r="M54" s="109"/>
      <c r="N54" s="97"/>
      <c r="O54" s="109"/>
    </row>
    <row r="55" spans="1:15" s="8" customFormat="1" ht="56.25" x14ac:dyDescent="0.25">
      <c r="A55" s="178">
        <f>ROW()-2</f>
        <v>53</v>
      </c>
      <c r="B55" s="178" t="s">
        <v>356</v>
      </c>
      <c r="C55" s="178" t="s">
        <v>208</v>
      </c>
      <c r="D55" s="175" t="s">
        <v>126</v>
      </c>
      <c r="E55" s="128">
        <f>SUM(Таблица243456[[#This Row],[Средний балл аттестата]:[Балл первоочередной]])</f>
        <v>0</v>
      </c>
      <c r="F55" s="179">
        <v>4.82</v>
      </c>
      <c r="G55" s="175"/>
      <c r="H55" s="175"/>
      <c r="I55" s="175" t="s">
        <v>376</v>
      </c>
      <c r="J55" s="175" t="s">
        <v>62</v>
      </c>
      <c r="K55" s="175" t="s">
        <v>6</v>
      </c>
      <c r="L55" s="175" t="s">
        <v>692</v>
      </c>
      <c r="M55" s="175" t="s">
        <v>52</v>
      </c>
      <c r="N55" s="174"/>
      <c r="O55" s="175" t="s">
        <v>52</v>
      </c>
    </row>
    <row r="56" spans="1:15" s="8" customFormat="1" ht="37.5" x14ac:dyDescent="0.3">
      <c r="A56" s="247">
        <f>ROW()-2</f>
        <v>54</v>
      </c>
      <c r="B56" s="247" t="s">
        <v>705</v>
      </c>
      <c r="C56" s="264" t="s">
        <v>208</v>
      </c>
      <c r="D56" s="246" t="s">
        <v>126</v>
      </c>
      <c r="E56" s="242">
        <f>SUM(Таблица243456[[#This Row],[Средний балл аттестата]:[Балл первоочередной]])</f>
        <v>0</v>
      </c>
      <c r="F56" s="248">
        <v>4.5599999999999996</v>
      </c>
      <c r="G56" s="246"/>
      <c r="H56" s="246"/>
      <c r="I56" s="246" t="s">
        <v>376</v>
      </c>
      <c r="J56" s="246" t="s">
        <v>6</v>
      </c>
      <c r="K56" s="246" t="s">
        <v>54</v>
      </c>
      <c r="L56" s="246" t="s">
        <v>703</v>
      </c>
      <c r="M56" s="246" t="s">
        <v>52</v>
      </c>
      <c r="N56" s="237" t="s">
        <v>52</v>
      </c>
      <c r="O56" s="246" t="s">
        <v>52</v>
      </c>
    </row>
    <row r="57" spans="1:15" s="8" customFormat="1" ht="18.75" x14ac:dyDescent="0.25">
      <c r="A57" s="247">
        <f>ROW()-2</f>
        <v>55</v>
      </c>
      <c r="B57" s="247" t="s">
        <v>606</v>
      </c>
      <c r="C57" s="247" t="s">
        <v>208</v>
      </c>
      <c r="D57" s="246" t="s">
        <v>126</v>
      </c>
      <c r="E57" s="242">
        <f>SUM(Таблица243456[[#This Row],[Средний балл аттестата]:[Балл первоочередной]])</f>
        <v>0</v>
      </c>
      <c r="F57" s="248">
        <v>4.0599999999999996</v>
      </c>
      <c r="G57" s="246"/>
      <c r="H57" s="246"/>
      <c r="I57" s="246" t="s">
        <v>376</v>
      </c>
      <c r="J57" s="246" t="s">
        <v>111</v>
      </c>
      <c r="K57" s="246"/>
      <c r="L57" s="246"/>
      <c r="M57" s="246" t="s">
        <v>52</v>
      </c>
      <c r="N57" s="237"/>
      <c r="O57" s="246" t="s">
        <v>53</v>
      </c>
    </row>
    <row r="58" spans="1:15" s="8" customFormat="1" ht="18.75" x14ac:dyDescent="0.25">
      <c r="A58" s="247">
        <f>ROW()-2</f>
        <v>56</v>
      </c>
      <c r="B58" s="247" t="s">
        <v>504</v>
      </c>
      <c r="C58" s="247" t="s">
        <v>208</v>
      </c>
      <c r="D58" s="246" t="s">
        <v>126</v>
      </c>
      <c r="E58" s="242">
        <f>SUM(Таблица243456[[#This Row],[Средний балл аттестата]:[Балл первоочередной]])</f>
        <v>5</v>
      </c>
      <c r="F58" s="248">
        <v>3.69</v>
      </c>
      <c r="G58" s="246"/>
      <c r="H58" s="246"/>
      <c r="I58" s="246" t="s">
        <v>376</v>
      </c>
      <c r="J58" s="246" t="s">
        <v>111</v>
      </c>
      <c r="K58" s="246"/>
      <c r="L58" s="246"/>
      <c r="M58" s="246" t="s">
        <v>52</v>
      </c>
      <c r="N58" s="237"/>
      <c r="O58" s="246"/>
    </row>
    <row r="59" spans="1:15" s="8" customFormat="1" ht="18.75" x14ac:dyDescent="0.25">
      <c r="A59" s="247">
        <f>ROW()-2</f>
        <v>57</v>
      </c>
      <c r="B59" s="247" t="s">
        <v>532</v>
      </c>
      <c r="C59" s="247" t="s">
        <v>208</v>
      </c>
      <c r="D59" s="246" t="s">
        <v>126</v>
      </c>
      <c r="E59" s="242">
        <f>SUM(Таблица243456[[#This Row],[Средний балл аттестата]:[Балл первоочередной]])</f>
        <v>4</v>
      </c>
      <c r="F59" s="248">
        <v>3.37</v>
      </c>
      <c r="G59" s="246"/>
      <c r="H59" s="246"/>
      <c r="I59" s="246" t="s">
        <v>376</v>
      </c>
      <c r="J59" s="246" t="s">
        <v>111</v>
      </c>
      <c r="K59" s="246"/>
      <c r="L59" s="246"/>
      <c r="M59" s="246" t="s">
        <v>52</v>
      </c>
      <c r="N59" s="237"/>
      <c r="O59" s="246" t="s">
        <v>52</v>
      </c>
    </row>
    <row r="60" spans="1:15" s="8" customFormat="1" ht="56.25" x14ac:dyDescent="0.3">
      <c r="A60" s="247">
        <f>ROW()-2</f>
        <v>58</v>
      </c>
      <c r="B60" s="246" t="s">
        <v>331</v>
      </c>
      <c r="C60" s="246" t="s">
        <v>208</v>
      </c>
      <c r="D60" s="246" t="s">
        <v>126</v>
      </c>
      <c r="E60" s="242">
        <f>SUM(Таблица243456[[#This Row],[Средний балл аттестата]:[Балл первоочередной]])</f>
        <v>3.42</v>
      </c>
      <c r="F60" s="248">
        <v>3.32</v>
      </c>
      <c r="G60" s="265"/>
      <c r="H60" s="265"/>
      <c r="I60" s="246" t="s">
        <v>376</v>
      </c>
      <c r="J60" s="246" t="s">
        <v>4</v>
      </c>
      <c r="K60" s="246" t="s">
        <v>6</v>
      </c>
      <c r="L60" s="251" t="s">
        <v>14</v>
      </c>
      <c r="M60" s="251" t="s">
        <v>52</v>
      </c>
      <c r="N60" s="244" t="s">
        <v>162</v>
      </c>
      <c r="O60" s="246" t="s">
        <v>53</v>
      </c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U37"/>
  <sheetViews>
    <sheetView zoomScale="70" zoomScaleNormal="70" zoomScaleSheetLayoutView="40" workbookViewId="0">
      <pane ySplit="1" topLeftCell="A2" activePane="bottomLeft" state="frozen"/>
      <selection activeCell="I1" sqref="I1"/>
      <selection pane="bottomLeft" activeCell="G36" sqref="G36"/>
    </sheetView>
  </sheetViews>
  <sheetFormatPr defaultColWidth="0" defaultRowHeight="15" x14ac:dyDescent="0.25"/>
  <cols>
    <col min="1" max="1" width="9.28515625" customWidth="1"/>
    <col min="2" max="2" width="11.5703125" customWidth="1"/>
    <col min="3" max="3" width="12.7109375" customWidth="1"/>
    <col min="4" max="4" width="13.5703125" customWidth="1"/>
    <col min="5" max="5" width="14.85546875" customWidth="1"/>
    <col min="6" max="6" width="13.42578125" customWidth="1"/>
    <col min="7" max="8" width="14" customWidth="1"/>
    <col min="9" max="9" width="15.7109375" customWidth="1"/>
    <col min="10" max="10" width="22.28515625" customWidth="1"/>
    <col min="11" max="11" width="25.140625" customWidth="1"/>
    <col min="12" max="12" width="21" customWidth="1"/>
    <col min="13" max="13" width="18.140625" customWidth="1"/>
    <col min="14" max="14" width="13.42578125" customWidth="1"/>
    <col min="15" max="15" width="18.140625" customWidth="1"/>
    <col min="16" max="16" width="17" customWidth="1"/>
    <col min="17" max="499" width="0" hidden="1" customWidth="1"/>
    <col min="516" max="16384" width="9.140625" hidden="1"/>
  </cols>
  <sheetData>
    <row r="1" spans="1:17" ht="59.25" customHeight="1" x14ac:dyDescent="0.65">
      <c r="A1" s="308" t="s">
        <v>757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14" customHeight="1" x14ac:dyDescent="0.25">
      <c r="A2" s="68" t="s">
        <v>46</v>
      </c>
      <c r="B2" s="58" t="s">
        <v>10</v>
      </c>
      <c r="C2" s="58" t="s">
        <v>206</v>
      </c>
      <c r="D2" s="58" t="s">
        <v>27</v>
      </c>
      <c r="E2" s="59" t="s">
        <v>29</v>
      </c>
      <c r="F2" s="59" t="s">
        <v>2</v>
      </c>
      <c r="G2" s="58" t="s">
        <v>30</v>
      </c>
      <c r="H2" s="58" t="s">
        <v>47</v>
      </c>
      <c r="I2" s="58" t="s">
        <v>13</v>
      </c>
      <c r="J2" s="58" t="s">
        <v>1</v>
      </c>
      <c r="K2" s="58" t="s">
        <v>8</v>
      </c>
      <c r="L2" s="58" t="s">
        <v>9</v>
      </c>
      <c r="M2" s="58" t="s">
        <v>21</v>
      </c>
      <c r="N2" s="58" t="s">
        <v>35</v>
      </c>
      <c r="O2" s="58" t="s">
        <v>18</v>
      </c>
      <c r="P2" s="58" t="s">
        <v>25</v>
      </c>
      <c r="Q2" s="58" t="s">
        <v>26</v>
      </c>
    </row>
    <row r="3" spans="1:17" s="85" customFormat="1" ht="126.75" customHeight="1" x14ac:dyDescent="0.25">
      <c r="A3" s="86">
        <f xml:space="preserve"> ROW() - 2</f>
        <v>1</v>
      </c>
      <c r="B3" s="90" t="s">
        <v>428</v>
      </c>
      <c r="C3" s="90" t="s">
        <v>209</v>
      </c>
      <c r="D3" s="87" t="s">
        <v>126</v>
      </c>
      <c r="E3" s="89">
        <f>SUM(Таблица18[[#This Row],[Средний балл аттестата]:[Балл первоочередной]])</f>
        <v>14.5</v>
      </c>
      <c r="F3" s="89">
        <v>4.5</v>
      </c>
      <c r="G3" s="89">
        <v>10</v>
      </c>
      <c r="H3" s="89"/>
      <c r="I3" s="260" t="s">
        <v>375</v>
      </c>
      <c r="J3" s="87" t="s">
        <v>3</v>
      </c>
      <c r="K3" s="87"/>
      <c r="L3" s="87"/>
      <c r="M3" s="87" t="s">
        <v>52</v>
      </c>
      <c r="N3" s="87" t="s">
        <v>52</v>
      </c>
      <c r="O3" s="87" t="s">
        <v>53</v>
      </c>
      <c r="P3" s="87"/>
      <c r="Q3" s="70"/>
    </row>
    <row r="4" spans="1:17" s="8" customFormat="1" ht="48" customHeight="1" x14ac:dyDescent="0.25">
      <c r="A4" s="86">
        <f xml:space="preserve"> ROW() - 2</f>
        <v>2</v>
      </c>
      <c r="B4" s="90" t="s">
        <v>70</v>
      </c>
      <c r="C4" s="87" t="s">
        <v>209</v>
      </c>
      <c r="D4" s="87" t="s">
        <v>126</v>
      </c>
      <c r="E4" s="89">
        <f>SUM(Таблица18[[#This Row],[Средний балл аттестата]:[Балл первоочередной]])</f>
        <v>14.39</v>
      </c>
      <c r="F4" s="89">
        <v>4.3899999999999997</v>
      </c>
      <c r="G4" s="89">
        <v>10</v>
      </c>
      <c r="H4" s="89"/>
      <c r="I4" s="260" t="s">
        <v>375</v>
      </c>
      <c r="J4" s="87" t="s">
        <v>3</v>
      </c>
      <c r="K4" s="87"/>
      <c r="L4" s="87"/>
      <c r="M4" s="87" t="s">
        <v>52</v>
      </c>
      <c r="N4" s="87" t="s">
        <v>52</v>
      </c>
      <c r="O4" s="87" t="s">
        <v>52</v>
      </c>
      <c r="P4" s="87"/>
      <c r="Q4" s="70"/>
    </row>
    <row r="5" spans="1:17" s="8" customFormat="1" ht="70.5" customHeight="1" x14ac:dyDescent="0.25">
      <c r="A5" s="86">
        <f xml:space="preserve"> ROW() - 2</f>
        <v>3</v>
      </c>
      <c r="B5" s="89" t="s">
        <v>291</v>
      </c>
      <c r="C5" s="89" t="s">
        <v>209</v>
      </c>
      <c r="D5" s="87" t="s">
        <v>126</v>
      </c>
      <c r="E5" s="89">
        <f>SUM(Таблица18[[#This Row],[Средний балл аттестата]:[Балл первоочередной]])</f>
        <v>14.33</v>
      </c>
      <c r="F5" s="89">
        <v>4.33</v>
      </c>
      <c r="G5" s="89">
        <v>10</v>
      </c>
      <c r="H5" s="89"/>
      <c r="I5" s="281" t="s">
        <v>375</v>
      </c>
      <c r="J5" s="87" t="s">
        <v>3</v>
      </c>
      <c r="K5" s="87" t="s">
        <v>292</v>
      </c>
      <c r="L5" s="87"/>
      <c r="M5" s="87" t="s">
        <v>52</v>
      </c>
      <c r="N5" s="87" t="s">
        <v>52</v>
      </c>
      <c r="O5" s="87" t="s">
        <v>52</v>
      </c>
      <c r="P5" s="87"/>
      <c r="Q5" s="70"/>
    </row>
    <row r="6" spans="1:17" s="8" customFormat="1" ht="121.5" customHeight="1" x14ac:dyDescent="0.25">
      <c r="A6" s="86">
        <f xml:space="preserve"> ROW() - 2</f>
        <v>4</v>
      </c>
      <c r="B6" s="87" t="s">
        <v>303</v>
      </c>
      <c r="C6" s="87" t="s">
        <v>209</v>
      </c>
      <c r="D6" s="87" t="s">
        <v>128</v>
      </c>
      <c r="E6" s="89">
        <f>SUM(Таблица18[[#This Row],[Средний балл аттестата]:[Балл первоочередной]])</f>
        <v>14</v>
      </c>
      <c r="F6" s="89">
        <v>4</v>
      </c>
      <c r="G6" s="89">
        <v>10</v>
      </c>
      <c r="H6" s="89"/>
      <c r="I6" s="260" t="s">
        <v>375</v>
      </c>
      <c r="J6" s="87" t="s">
        <v>3</v>
      </c>
      <c r="K6" s="87"/>
      <c r="L6" s="87"/>
      <c r="M6" s="87" t="s">
        <v>52</v>
      </c>
      <c r="N6" s="87" t="s">
        <v>52</v>
      </c>
      <c r="O6" s="87" t="s">
        <v>52</v>
      </c>
      <c r="P6" s="87"/>
      <c r="Q6" s="70"/>
    </row>
    <row r="7" spans="1:17" s="8" customFormat="1" ht="37.5" x14ac:dyDescent="0.25">
      <c r="A7" s="86">
        <f xml:space="preserve"> ROW() - 2</f>
        <v>5</v>
      </c>
      <c r="B7" s="87" t="s">
        <v>156</v>
      </c>
      <c r="C7" s="87" t="s">
        <v>209</v>
      </c>
      <c r="D7" s="87" t="s">
        <v>126</v>
      </c>
      <c r="E7" s="89">
        <f>SUM(Таблица18[[#This Row],[Средний балл аттестата]:[Балл первоочередной]])</f>
        <v>14</v>
      </c>
      <c r="F7" s="89">
        <v>5</v>
      </c>
      <c r="G7" s="89">
        <v>9</v>
      </c>
      <c r="H7" s="89"/>
      <c r="I7" s="281" t="s">
        <v>375</v>
      </c>
      <c r="J7" s="87" t="s">
        <v>3</v>
      </c>
      <c r="K7" s="87"/>
      <c r="L7" s="87"/>
      <c r="M7" s="87" t="s">
        <v>52</v>
      </c>
      <c r="N7" s="87" t="s">
        <v>52</v>
      </c>
      <c r="O7" s="87" t="s">
        <v>52</v>
      </c>
      <c r="P7" s="95"/>
      <c r="Q7" s="72"/>
    </row>
    <row r="8" spans="1:17" s="8" customFormat="1" ht="103.5" customHeight="1" x14ac:dyDescent="0.3">
      <c r="A8" s="86">
        <f xml:space="preserve"> ROW() - 2</f>
        <v>6</v>
      </c>
      <c r="B8" s="92" t="s">
        <v>226</v>
      </c>
      <c r="C8" s="92" t="s">
        <v>209</v>
      </c>
      <c r="D8" s="92" t="s">
        <v>126</v>
      </c>
      <c r="E8" s="89">
        <f>SUM(Таблица18[[#This Row],[Средний балл аттестата]:[Балл первоочередной]])</f>
        <v>13.64</v>
      </c>
      <c r="F8" s="92">
        <v>4.6399999999999997</v>
      </c>
      <c r="G8" s="91">
        <v>9</v>
      </c>
      <c r="H8" s="93"/>
      <c r="I8" s="281" t="s">
        <v>375</v>
      </c>
      <c r="J8" s="87" t="s">
        <v>3</v>
      </c>
      <c r="K8" s="94" t="s">
        <v>111</v>
      </c>
      <c r="L8" s="94"/>
      <c r="M8" s="94" t="s">
        <v>52</v>
      </c>
      <c r="N8" s="94" t="s">
        <v>52</v>
      </c>
      <c r="O8" s="87" t="s">
        <v>53</v>
      </c>
      <c r="P8" s="87"/>
      <c r="Q8" s="70"/>
    </row>
    <row r="9" spans="1:17" s="8" customFormat="1" ht="37.5" x14ac:dyDescent="0.25">
      <c r="A9" s="86">
        <f xml:space="preserve"> ROW() - 2</f>
        <v>7</v>
      </c>
      <c r="B9" s="87" t="s">
        <v>299</v>
      </c>
      <c r="C9" s="87" t="s">
        <v>209</v>
      </c>
      <c r="D9" s="87" t="s">
        <v>126</v>
      </c>
      <c r="E9" s="89">
        <f>SUM(Таблица18[[#This Row],[Средний балл аттестата]:[Балл первоочередной]])</f>
        <v>13.629999999999999</v>
      </c>
      <c r="F9" s="89">
        <v>4.63</v>
      </c>
      <c r="G9" s="89">
        <v>9</v>
      </c>
      <c r="H9" s="89"/>
      <c r="I9" s="260" t="s">
        <v>375</v>
      </c>
      <c r="J9" s="87" t="s">
        <v>3</v>
      </c>
      <c r="K9" s="87"/>
      <c r="L9" s="87"/>
      <c r="M9" s="87" t="s">
        <v>52</v>
      </c>
      <c r="N9" s="87" t="s">
        <v>52</v>
      </c>
      <c r="O9" s="87" t="s">
        <v>52</v>
      </c>
      <c r="P9" s="87"/>
      <c r="Q9" s="70"/>
    </row>
    <row r="10" spans="1:17" s="8" customFormat="1" ht="37.5" x14ac:dyDescent="0.25">
      <c r="A10" s="86">
        <f xml:space="preserve"> ROW() - 2</f>
        <v>8</v>
      </c>
      <c r="B10" s="87" t="s">
        <v>80</v>
      </c>
      <c r="C10" s="87" t="s">
        <v>209</v>
      </c>
      <c r="D10" s="87" t="s">
        <v>126</v>
      </c>
      <c r="E10" s="89">
        <f>SUM(Таблица18[[#This Row],[Средний балл аттестата]:[Балл первоочередной]])</f>
        <v>13.5</v>
      </c>
      <c r="F10" s="89">
        <v>4.5</v>
      </c>
      <c r="G10" s="89">
        <v>9</v>
      </c>
      <c r="H10" s="89"/>
      <c r="I10" s="260" t="s">
        <v>375</v>
      </c>
      <c r="J10" s="87" t="s">
        <v>3</v>
      </c>
      <c r="K10" s="87"/>
      <c r="L10" s="87"/>
      <c r="M10" s="87" t="s">
        <v>52</v>
      </c>
      <c r="N10" s="87" t="s">
        <v>52</v>
      </c>
      <c r="O10" s="87" t="s">
        <v>52</v>
      </c>
      <c r="P10" s="87"/>
      <c r="Q10" s="70"/>
    </row>
    <row r="11" spans="1:17" s="8" customFormat="1" ht="37.5" x14ac:dyDescent="0.3">
      <c r="A11" s="86">
        <f xml:space="preserve"> ROW() - 2</f>
        <v>9</v>
      </c>
      <c r="B11" s="117" t="s">
        <v>138</v>
      </c>
      <c r="C11" s="87" t="s">
        <v>209</v>
      </c>
      <c r="D11" s="117" t="s">
        <v>126</v>
      </c>
      <c r="E11" s="89">
        <f>SUM(Таблица18[[#This Row],[Средний балл аттестата]:[Балл первоочередной]])</f>
        <v>13.05</v>
      </c>
      <c r="F11" s="117">
        <v>4.05</v>
      </c>
      <c r="G11" s="118">
        <v>9</v>
      </c>
      <c r="H11" s="257"/>
      <c r="I11" s="281" t="s">
        <v>375</v>
      </c>
      <c r="J11" s="97" t="s">
        <v>3</v>
      </c>
      <c r="K11" s="258" t="s">
        <v>62</v>
      </c>
      <c r="L11" s="258"/>
      <c r="M11" s="258" t="s">
        <v>52</v>
      </c>
      <c r="N11" s="117" t="s">
        <v>52</v>
      </c>
      <c r="O11" s="97" t="s">
        <v>52</v>
      </c>
      <c r="P11" s="87"/>
      <c r="Q11" s="70"/>
    </row>
    <row r="12" spans="1:17" s="8" customFormat="1" ht="37.5" x14ac:dyDescent="0.3">
      <c r="A12" s="86">
        <f xml:space="preserve"> ROW() - 2</f>
        <v>10</v>
      </c>
      <c r="B12" s="90" t="s">
        <v>601</v>
      </c>
      <c r="C12" s="90" t="s">
        <v>209</v>
      </c>
      <c r="D12" s="87" t="s">
        <v>128</v>
      </c>
      <c r="E12" s="89">
        <f>SUM(Таблица18[[#This Row],[Средний балл аттестата]:[Балл первоочередной]])</f>
        <v>12.879999999999999</v>
      </c>
      <c r="F12" s="89">
        <v>3.88</v>
      </c>
      <c r="G12" s="89">
        <v>9</v>
      </c>
      <c r="H12" s="89"/>
      <c r="I12" s="260" t="s">
        <v>375</v>
      </c>
      <c r="J12" s="87" t="s">
        <v>3</v>
      </c>
      <c r="K12" s="87"/>
      <c r="L12" s="87"/>
      <c r="M12" s="87" t="s">
        <v>52</v>
      </c>
      <c r="N12" s="87" t="s">
        <v>52</v>
      </c>
      <c r="O12" s="87" t="s">
        <v>52</v>
      </c>
      <c r="P12" s="94"/>
      <c r="Q12" s="70"/>
    </row>
    <row r="13" spans="1:17" s="238" customFormat="1" ht="91.5" customHeight="1" x14ac:dyDescent="0.25">
      <c r="A13" s="86">
        <f xml:space="preserve"> ROW() - 2</f>
        <v>11</v>
      </c>
      <c r="B13" s="90" t="s">
        <v>68</v>
      </c>
      <c r="C13" s="87" t="s">
        <v>209</v>
      </c>
      <c r="D13" s="87" t="s">
        <v>126</v>
      </c>
      <c r="E13" s="89">
        <f>SUM(Таблица18[[#This Row],[Средний балл аттестата]:[Балл первоочередной]])</f>
        <v>12.74</v>
      </c>
      <c r="F13" s="87">
        <v>3.74</v>
      </c>
      <c r="G13" s="89">
        <v>9</v>
      </c>
      <c r="H13" s="89"/>
      <c r="I13" s="260" t="s">
        <v>375</v>
      </c>
      <c r="J13" s="87" t="s">
        <v>3</v>
      </c>
      <c r="K13" s="87"/>
      <c r="L13" s="87"/>
      <c r="M13" s="87" t="s">
        <v>52</v>
      </c>
      <c r="N13" s="87" t="s">
        <v>52</v>
      </c>
      <c r="O13" s="87" t="s">
        <v>52</v>
      </c>
      <c r="P13" s="87"/>
      <c r="Q13" s="70"/>
    </row>
    <row r="14" spans="1:17" s="238" customFormat="1" ht="56.25" x14ac:dyDescent="0.25">
      <c r="A14" s="86">
        <f xml:space="preserve"> ROW() - 2</f>
        <v>12</v>
      </c>
      <c r="B14" s="87" t="s">
        <v>615</v>
      </c>
      <c r="C14" s="87" t="s">
        <v>209</v>
      </c>
      <c r="D14" s="87" t="s">
        <v>126</v>
      </c>
      <c r="E14" s="89">
        <f>SUM(Таблица18[[#This Row],[Средний балл аттестата]:[Балл первоочередной]])</f>
        <v>12.57</v>
      </c>
      <c r="F14" s="89">
        <v>3.57</v>
      </c>
      <c r="G14" s="89">
        <v>9</v>
      </c>
      <c r="H14" s="89"/>
      <c r="I14" s="260" t="s">
        <v>375</v>
      </c>
      <c r="J14" s="87" t="s">
        <v>3</v>
      </c>
      <c r="K14" s="87" t="s">
        <v>62</v>
      </c>
      <c r="L14" s="87" t="s">
        <v>746</v>
      </c>
      <c r="M14" s="87" t="s">
        <v>52</v>
      </c>
      <c r="N14" s="87" t="s">
        <v>52</v>
      </c>
      <c r="O14" s="87" t="s">
        <v>52</v>
      </c>
      <c r="P14" s="87"/>
      <c r="Q14" s="70"/>
    </row>
    <row r="15" spans="1:17" s="8" customFormat="1" ht="37.5" x14ac:dyDescent="0.3">
      <c r="A15" s="86">
        <f xml:space="preserve"> ROW() - 2</f>
        <v>13</v>
      </c>
      <c r="B15" s="288" t="s">
        <v>71</v>
      </c>
      <c r="C15" s="87" t="s">
        <v>209</v>
      </c>
      <c r="D15" s="289" t="s">
        <v>128</v>
      </c>
      <c r="E15" s="89">
        <f>SUM(Таблица18[[#This Row],[Средний балл аттестата]:[Балл первоочередной]])</f>
        <v>12.5</v>
      </c>
      <c r="F15" s="289">
        <v>3.5</v>
      </c>
      <c r="G15" s="288">
        <v>9</v>
      </c>
      <c r="H15" s="290"/>
      <c r="I15" s="281" t="s">
        <v>375</v>
      </c>
      <c r="J15" s="95" t="s">
        <v>3</v>
      </c>
      <c r="K15" s="291"/>
      <c r="L15" s="289"/>
      <c r="M15" s="289" t="s">
        <v>52</v>
      </c>
      <c r="N15" s="95" t="s">
        <v>193</v>
      </c>
      <c r="O15" s="289" t="s">
        <v>53</v>
      </c>
      <c r="P15" s="95"/>
      <c r="Q15" s="72"/>
    </row>
    <row r="16" spans="1:17" s="8" customFormat="1" ht="37.5" x14ac:dyDescent="0.25">
      <c r="A16" s="86">
        <f xml:space="preserve"> ROW() - 2</f>
        <v>14</v>
      </c>
      <c r="B16" s="87" t="s">
        <v>140</v>
      </c>
      <c r="C16" s="87" t="s">
        <v>209</v>
      </c>
      <c r="D16" s="87" t="s">
        <v>126</v>
      </c>
      <c r="E16" s="89">
        <f>SUM(Таблица18[[#This Row],[Средний балл аттестата]:[Балл первоочередной]])</f>
        <v>12.379999999999999</v>
      </c>
      <c r="F16" s="89">
        <v>4.38</v>
      </c>
      <c r="G16" s="89">
        <v>8</v>
      </c>
      <c r="H16" s="89"/>
      <c r="I16" s="260" t="s">
        <v>375</v>
      </c>
      <c r="J16" s="87" t="s">
        <v>3</v>
      </c>
      <c r="K16" s="87"/>
      <c r="L16" s="87"/>
      <c r="M16" s="87" t="s">
        <v>52</v>
      </c>
      <c r="N16" s="87" t="s">
        <v>52</v>
      </c>
      <c r="O16" s="87" t="s">
        <v>52</v>
      </c>
      <c r="P16" s="87"/>
      <c r="Q16" s="70"/>
    </row>
    <row r="17" spans="1:17" s="8" customFormat="1" ht="37.5" x14ac:dyDescent="0.25">
      <c r="A17" s="86">
        <f xml:space="preserve"> ROW() - 2</f>
        <v>15</v>
      </c>
      <c r="B17" s="89" t="s">
        <v>82</v>
      </c>
      <c r="C17" s="87" t="s">
        <v>209</v>
      </c>
      <c r="D17" s="87" t="s">
        <v>126</v>
      </c>
      <c r="E17" s="89">
        <f>SUM(Таблица18[[#This Row],[Средний балл аттестата]:[Балл первоочередной]])</f>
        <v>12.370000000000001</v>
      </c>
      <c r="F17" s="89">
        <v>4.37</v>
      </c>
      <c r="G17" s="89">
        <v>8</v>
      </c>
      <c r="H17" s="89"/>
      <c r="I17" s="281" t="s">
        <v>375</v>
      </c>
      <c r="J17" s="87" t="s">
        <v>3</v>
      </c>
      <c r="K17" s="87" t="s">
        <v>62</v>
      </c>
      <c r="L17" s="87"/>
      <c r="M17" s="87" t="s">
        <v>52</v>
      </c>
      <c r="N17" s="87" t="s">
        <v>52</v>
      </c>
      <c r="O17" s="87" t="s">
        <v>53</v>
      </c>
      <c r="P17" s="87"/>
      <c r="Q17" s="72"/>
    </row>
    <row r="18" spans="1:17" s="8" customFormat="1" ht="37.5" x14ac:dyDescent="0.25">
      <c r="A18" s="86">
        <f xml:space="preserve"> ROW() - 2</f>
        <v>16</v>
      </c>
      <c r="B18" s="90" t="s">
        <v>382</v>
      </c>
      <c r="C18" s="90" t="s">
        <v>209</v>
      </c>
      <c r="D18" s="89" t="s">
        <v>126</v>
      </c>
      <c r="E18" s="89">
        <f>SUM(Таблица18[[#This Row],[Средний балл аттестата]:[Балл первоочередной]])</f>
        <v>12.35</v>
      </c>
      <c r="F18" s="89">
        <v>4.3499999999999996</v>
      </c>
      <c r="G18" s="89">
        <v>8</v>
      </c>
      <c r="H18" s="89"/>
      <c r="I18" s="260" t="s">
        <v>375</v>
      </c>
      <c r="J18" s="87" t="s">
        <v>3</v>
      </c>
      <c r="K18" s="87"/>
      <c r="L18" s="87"/>
      <c r="M18" s="87" t="s">
        <v>52</v>
      </c>
      <c r="N18" s="87" t="s">
        <v>52</v>
      </c>
      <c r="O18" s="87" t="s">
        <v>52</v>
      </c>
      <c r="P18" s="87"/>
      <c r="Q18" s="70"/>
    </row>
    <row r="19" spans="1:17" s="8" customFormat="1" ht="37.5" x14ac:dyDescent="0.25">
      <c r="A19" s="86">
        <f xml:space="preserve"> ROW() - 2</f>
        <v>17</v>
      </c>
      <c r="B19" s="87" t="s">
        <v>69</v>
      </c>
      <c r="C19" s="87" t="s">
        <v>209</v>
      </c>
      <c r="D19" s="87" t="s">
        <v>126</v>
      </c>
      <c r="E19" s="89">
        <f>SUM(Таблица18[[#This Row],[Средний балл аттестата]:[Балл первоочередной]])</f>
        <v>12.26</v>
      </c>
      <c r="F19" s="89">
        <v>4.26</v>
      </c>
      <c r="G19" s="89">
        <v>8</v>
      </c>
      <c r="H19" s="89"/>
      <c r="I19" s="260" t="s">
        <v>375</v>
      </c>
      <c r="J19" s="87" t="s">
        <v>3</v>
      </c>
      <c r="K19" s="87"/>
      <c r="L19" s="87"/>
      <c r="M19" s="87" t="s">
        <v>52</v>
      </c>
      <c r="N19" s="87" t="s">
        <v>52</v>
      </c>
      <c r="O19" s="87" t="s">
        <v>52</v>
      </c>
      <c r="P19" s="87"/>
      <c r="Q19" s="70"/>
    </row>
    <row r="20" spans="1:17" s="8" customFormat="1" ht="37.5" x14ac:dyDescent="0.3">
      <c r="A20" s="86">
        <f xml:space="preserve"> ROW() - 2</f>
        <v>18</v>
      </c>
      <c r="B20" s="95" t="s">
        <v>466</v>
      </c>
      <c r="C20" s="95" t="s">
        <v>209</v>
      </c>
      <c r="D20" s="95" t="s">
        <v>128</v>
      </c>
      <c r="E20" s="89">
        <f>SUM(Таблица18[[#This Row],[Средний балл аттестата]:[Балл первоочередной]])</f>
        <v>12.2</v>
      </c>
      <c r="F20" s="103">
        <v>4.2</v>
      </c>
      <c r="G20" s="103">
        <v>8</v>
      </c>
      <c r="H20" s="287"/>
      <c r="I20" s="260" t="s">
        <v>375</v>
      </c>
      <c r="J20" s="95" t="s">
        <v>3</v>
      </c>
      <c r="K20" s="95"/>
      <c r="L20" s="95"/>
      <c r="M20" s="142" t="s">
        <v>52</v>
      </c>
      <c r="N20" s="142" t="s">
        <v>52</v>
      </c>
      <c r="O20" s="142" t="s">
        <v>52</v>
      </c>
      <c r="P20" s="106"/>
      <c r="Q20" s="70"/>
    </row>
    <row r="21" spans="1:17" s="8" customFormat="1" ht="73.5" customHeight="1" x14ac:dyDescent="0.25">
      <c r="A21" s="86">
        <f xml:space="preserve"> ROW() - 2</f>
        <v>19</v>
      </c>
      <c r="B21" s="90" t="s">
        <v>647</v>
      </c>
      <c r="C21" s="90" t="s">
        <v>208</v>
      </c>
      <c r="D21" s="90" t="s">
        <v>128</v>
      </c>
      <c r="E21" s="89">
        <f>SUM(Таблица18[[#This Row],[Средний балл аттестата]:[Балл первоочередной]])</f>
        <v>12.18</v>
      </c>
      <c r="F21" s="89">
        <v>4.18</v>
      </c>
      <c r="G21" s="89">
        <v>8</v>
      </c>
      <c r="H21" s="89"/>
      <c r="I21" s="260" t="s">
        <v>375</v>
      </c>
      <c r="J21" s="87" t="s">
        <v>3</v>
      </c>
      <c r="K21" s="87" t="s">
        <v>62</v>
      </c>
      <c r="L21" s="87"/>
      <c r="M21" s="87" t="s">
        <v>52</v>
      </c>
      <c r="N21" s="87" t="s">
        <v>52</v>
      </c>
      <c r="O21" s="87" t="s">
        <v>52</v>
      </c>
      <c r="P21" s="87"/>
      <c r="Q21" s="72"/>
    </row>
    <row r="22" spans="1:17" s="238" customFormat="1" ht="37.5" x14ac:dyDescent="0.25">
      <c r="A22" s="108">
        <f>ROW()-2</f>
        <v>20</v>
      </c>
      <c r="B22" s="87" t="s">
        <v>360</v>
      </c>
      <c r="C22" s="87" t="s">
        <v>207</v>
      </c>
      <c r="D22" s="87" t="s">
        <v>126</v>
      </c>
      <c r="E22" s="89">
        <f>SUM(Таблица18[[#This Row],[Средний балл аттестата]:[Балл первоочередной]])</f>
        <v>11.81</v>
      </c>
      <c r="F22" s="89">
        <v>3.81</v>
      </c>
      <c r="G22" s="89">
        <v>8</v>
      </c>
      <c r="H22" s="89"/>
      <c r="I22" s="260" t="s">
        <v>375</v>
      </c>
      <c r="J22" s="87" t="s">
        <v>4</v>
      </c>
      <c r="K22" s="87" t="s">
        <v>384</v>
      </c>
      <c r="L22" s="87"/>
      <c r="M22" s="87" t="s">
        <v>52</v>
      </c>
      <c r="N22" s="87" t="s">
        <v>52</v>
      </c>
      <c r="O22" s="87" t="s">
        <v>52</v>
      </c>
      <c r="P22" s="87"/>
      <c r="Q22" s="70"/>
    </row>
    <row r="23" spans="1:17" s="8" customFormat="1" ht="37.5" x14ac:dyDescent="0.25">
      <c r="A23" s="86">
        <f xml:space="preserve"> ROW() - 2</f>
        <v>21</v>
      </c>
      <c r="B23" s="90" t="s">
        <v>157</v>
      </c>
      <c r="C23" s="87" t="s">
        <v>209</v>
      </c>
      <c r="D23" s="87" t="s">
        <v>128</v>
      </c>
      <c r="E23" s="89">
        <f>SUM(Таблица18[[#This Row],[Средний балл аттестата]:[Балл первоочередной]])</f>
        <v>11.469999999999999</v>
      </c>
      <c r="F23" s="89">
        <v>4.47</v>
      </c>
      <c r="G23" s="89">
        <v>7</v>
      </c>
      <c r="H23" s="89"/>
      <c r="I23" s="260" t="s">
        <v>375</v>
      </c>
      <c r="J23" s="87" t="s">
        <v>3</v>
      </c>
      <c r="K23" s="87"/>
      <c r="L23" s="87"/>
      <c r="M23" s="87" t="s">
        <v>52</v>
      </c>
      <c r="N23" s="87" t="s">
        <v>52</v>
      </c>
      <c r="O23" s="87" t="s">
        <v>52</v>
      </c>
      <c r="P23" s="87"/>
      <c r="Q23" s="70"/>
    </row>
    <row r="24" spans="1:17" s="8" customFormat="1" ht="37.5" x14ac:dyDescent="0.3">
      <c r="A24" s="86">
        <f xml:space="preserve"> ROW() - 2</f>
        <v>22</v>
      </c>
      <c r="B24" s="90" t="s">
        <v>461</v>
      </c>
      <c r="C24" s="90" t="s">
        <v>209</v>
      </c>
      <c r="D24" s="87" t="s">
        <v>128</v>
      </c>
      <c r="E24" s="89">
        <f>SUM(Таблица18[[#This Row],[Средний балл аттестата]:[Балл первоочередной]])</f>
        <v>11.44</v>
      </c>
      <c r="F24" s="89">
        <v>3.44</v>
      </c>
      <c r="G24" s="89">
        <v>8</v>
      </c>
      <c r="H24" s="89"/>
      <c r="I24" s="260" t="s">
        <v>375</v>
      </c>
      <c r="J24" s="87" t="s">
        <v>3</v>
      </c>
      <c r="K24" s="87" t="s">
        <v>292</v>
      </c>
      <c r="L24" s="87"/>
      <c r="M24" s="87" t="s">
        <v>52</v>
      </c>
      <c r="N24" s="87" t="s">
        <v>52</v>
      </c>
      <c r="O24" s="113" t="s">
        <v>52</v>
      </c>
      <c r="P24" s="104"/>
      <c r="Q24" s="70"/>
    </row>
    <row r="25" spans="1:17" s="8" customFormat="1" ht="37.5" x14ac:dyDescent="0.25">
      <c r="A25" s="86">
        <f xml:space="preserve"> ROW() - 2</f>
        <v>23</v>
      </c>
      <c r="B25" s="87" t="s">
        <v>568</v>
      </c>
      <c r="C25" s="87" t="s">
        <v>209</v>
      </c>
      <c r="D25" s="87" t="s">
        <v>126</v>
      </c>
      <c r="E25" s="89">
        <f>SUM(Таблица18[[#This Row],[Средний балл аттестата]:[Балл первоочередной]])</f>
        <v>11.25</v>
      </c>
      <c r="F25" s="89">
        <v>4.25</v>
      </c>
      <c r="G25" s="89">
        <v>7</v>
      </c>
      <c r="H25" s="89"/>
      <c r="I25" s="260" t="s">
        <v>375</v>
      </c>
      <c r="J25" s="87" t="s">
        <v>3</v>
      </c>
      <c r="K25" s="87" t="s">
        <v>62</v>
      </c>
      <c r="L25" s="87"/>
      <c r="M25" s="87" t="s">
        <v>52</v>
      </c>
      <c r="N25" s="87" t="s">
        <v>52</v>
      </c>
      <c r="O25" s="87" t="s">
        <v>53</v>
      </c>
      <c r="P25" s="87"/>
      <c r="Q25" s="65"/>
    </row>
    <row r="26" spans="1:17" s="8" customFormat="1" ht="37.5" x14ac:dyDescent="0.25">
      <c r="A26" s="108">
        <f xml:space="preserve"> ROW()-2</f>
        <v>24</v>
      </c>
      <c r="B26" s="90" t="s">
        <v>349</v>
      </c>
      <c r="C26" s="90" t="s">
        <v>208</v>
      </c>
      <c r="D26" s="89" t="s">
        <v>126</v>
      </c>
      <c r="E26" s="89">
        <f>SUM(Таблица18[[#This Row],[Средний балл аттестата]:[Балл первоочередной]])</f>
        <v>11</v>
      </c>
      <c r="F26" s="89">
        <v>5</v>
      </c>
      <c r="G26" s="89">
        <v>6</v>
      </c>
      <c r="H26" s="89"/>
      <c r="I26" s="260" t="s">
        <v>375</v>
      </c>
      <c r="J26" s="87" t="s">
        <v>3</v>
      </c>
      <c r="K26" s="87" t="s">
        <v>62</v>
      </c>
      <c r="L26" s="87"/>
      <c r="M26" s="87" t="s">
        <v>52</v>
      </c>
      <c r="N26" s="87" t="s">
        <v>52</v>
      </c>
      <c r="O26" s="87" t="s">
        <v>52</v>
      </c>
      <c r="P26" s="193"/>
      <c r="Q26" s="193"/>
    </row>
    <row r="27" spans="1:17" s="8" customFormat="1" ht="37.5" x14ac:dyDescent="0.25">
      <c r="A27" s="86">
        <f xml:space="preserve"> ROW() - 2</f>
        <v>25</v>
      </c>
      <c r="B27" s="90" t="s">
        <v>569</v>
      </c>
      <c r="C27" s="90" t="s">
        <v>209</v>
      </c>
      <c r="D27" s="87" t="s">
        <v>126</v>
      </c>
      <c r="E27" s="89">
        <f>SUM(Таблица18[[#This Row],[Средний балл аттестата]:[Балл первоочередной]])</f>
        <v>10.35</v>
      </c>
      <c r="F27" s="89">
        <v>4.3499999999999996</v>
      </c>
      <c r="G27" s="89">
        <v>6</v>
      </c>
      <c r="H27" s="89"/>
      <c r="I27" s="260" t="s">
        <v>375</v>
      </c>
      <c r="J27" s="87" t="s">
        <v>3</v>
      </c>
      <c r="K27" s="87" t="s">
        <v>62</v>
      </c>
      <c r="L27" s="87" t="s">
        <v>6</v>
      </c>
      <c r="M27" s="87" t="s">
        <v>52</v>
      </c>
      <c r="N27" s="87" t="s">
        <v>52</v>
      </c>
      <c r="O27" s="87" t="s">
        <v>53</v>
      </c>
      <c r="P27" s="87"/>
      <c r="Q27" s="64"/>
    </row>
    <row r="28" spans="1:17" s="8" customFormat="1" ht="20.25" x14ac:dyDescent="0.25">
      <c r="A28" s="86"/>
      <c r="B28" s="97"/>
      <c r="C28" s="97"/>
      <c r="D28" s="97"/>
      <c r="E28" s="89"/>
      <c r="F28" s="100"/>
      <c r="G28" s="100"/>
      <c r="H28" s="100"/>
      <c r="I28" s="97"/>
      <c r="J28" s="97"/>
      <c r="K28" s="97"/>
      <c r="L28" s="97"/>
      <c r="M28" s="97"/>
      <c r="N28" s="97"/>
      <c r="O28" s="97"/>
      <c r="P28" s="109"/>
      <c r="Q28" s="69"/>
    </row>
    <row r="29" spans="1:17" s="8" customFormat="1" ht="20.25" x14ac:dyDescent="0.25">
      <c r="A29" s="86"/>
      <c r="B29" s="97"/>
      <c r="C29" s="97"/>
      <c r="D29" s="97"/>
      <c r="E29" s="89"/>
      <c r="F29" s="100"/>
      <c r="G29" s="100"/>
      <c r="H29" s="100"/>
      <c r="I29" s="97"/>
      <c r="J29" s="97"/>
      <c r="K29" s="97"/>
      <c r="L29" s="97"/>
      <c r="M29" s="97"/>
      <c r="N29" s="97"/>
      <c r="O29" s="97"/>
      <c r="P29" s="109"/>
      <c r="Q29" s="69"/>
    </row>
    <row r="30" spans="1:17" s="8" customForma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8" customForma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8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8" customForma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8" customForma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8" customForma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8" customForma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8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</sheetData>
  <sortState xmlns:xlrd2="http://schemas.microsoft.com/office/spreadsheetml/2017/richdata2" ref="B2:K6">
    <sortCondition descending="1" ref="F2:F6"/>
  </sortState>
  <mergeCells count="1">
    <mergeCell ref="A1:P1"/>
  </mergeCells>
  <phoneticPr fontId="10" type="noConversion"/>
  <pageMargins left="0.23622047244094491" right="0.19685039370078741" top="0.15748031496062992" bottom="0.15748031496062992" header="0.31496062992125984" footer="0.31496062992125984"/>
  <pageSetup paperSize="9" scale="56" fitToHeight="0" orientation="landscape" r:id="rId1"/>
  <colBreaks count="1" manualBreakCount="1">
    <brk id="12" max="1048575" man="1"/>
  </col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CDE4-B14B-4F8D-9D6F-DD24827AD8EB}">
  <sheetPr>
    <pageSetUpPr fitToPage="1"/>
  </sheetPr>
  <dimension ref="A1:R122"/>
  <sheetViews>
    <sheetView view="pageBreakPreview" zoomScale="60" zoomScaleNormal="84" workbookViewId="0">
      <selection activeCell="Q10" sqref="Q10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7" ht="69" customHeight="1" x14ac:dyDescent="0.85">
      <c r="A1" s="307" t="s">
        <v>509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7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7" s="238" customFormat="1" ht="37.5" x14ac:dyDescent="0.25">
      <c r="A3" s="108">
        <f>ROW()-2</f>
        <v>1</v>
      </c>
      <c r="B3" s="90" t="s">
        <v>636</v>
      </c>
      <c r="C3" s="90" t="s">
        <v>207</v>
      </c>
      <c r="D3" s="87" t="s">
        <v>126</v>
      </c>
      <c r="E3" s="89"/>
      <c r="F3" s="89">
        <v>4.05</v>
      </c>
      <c r="G3" s="87">
        <v>8</v>
      </c>
      <c r="H3" s="87"/>
      <c r="I3" s="260" t="s">
        <v>375</v>
      </c>
      <c r="J3" s="87" t="s">
        <v>391</v>
      </c>
      <c r="K3" s="87"/>
      <c r="L3" s="87"/>
      <c r="M3" s="87" t="s">
        <v>52</v>
      </c>
      <c r="N3" s="87" t="s">
        <v>52</v>
      </c>
      <c r="O3" s="113" t="s">
        <v>52</v>
      </c>
      <c r="P3" s="252"/>
      <c r="Q3" s="252"/>
    </row>
    <row r="4" spans="1:17" s="8" customFormat="1" ht="66.75" customHeight="1" x14ac:dyDescent="0.25">
      <c r="A4" s="108">
        <f>ROW()-2</f>
        <v>2</v>
      </c>
      <c r="B4" s="89"/>
      <c r="C4" s="90"/>
      <c r="D4" s="87"/>
      <c r="E4" s="89"/>
      <c r="F4" s="89"/>
      <c r="G4" s="89"/>
      <c r="H4" s="89"/>
      <c r="I4" s="87"/>
      <c r="J4" s="87"/>
      <c r="K4" s="87"/>
      <c r="L4" s="87"/>
      <c r="M4" s="87"/>
      <c r="N4" s="87"/>
      <c r="O4" s="113"/>
    </row>
    <row r="5" spans="1:17" s="8" customFormat="1" ht="18.75" x14ac:dyDescent="0.25">
      <c r="A5" s="108">
        <f>ROW()-2</f>
        <v>3</v>
      </c>
      <c r="B5" s="90"/>
      <c r="C5" s="90"/>
      <c r="D5" s="87"/>
      <c r="E5" s="89"/>
      <c r="F5" s="89"/>
      <c r="G5" s="87"/>
      <c r="H5" s="87"/>
      <c r="I5" s="87"/>
      <c r="J5" s="87"/>
      <c r="K5" s="87"/>
      <c r="L5" s="87"/>
      <c r="M5" s="87"/>
      <c r="N5" s="87"/>
      <c r="O5" s="113"/>
    </row>
    <row r="6" spans="1:17" s="8" customFormat="1" ht="18.75" x14ac:dyDescent="0.25">
      <c r="A6" s="98">
        <f>ROW()-2</f>
        <v>4</v>
      </c>
      <c r="B6" s="90"/>
      <c r="C6" s="90"/>
      <c r="D6" s="87"/>
      <c r="E6" s="89"/>
      <c r="F6" s="89"/>
      <c r="G6" s="87"/>
      <c r="H6" s="87"/>
      <c r="I6" s="87"/>
      <c r="J6" s="87"/>
      <c r="K6" s="87"/>
      <c r="L6" s="87"/>
      <c r="M6" s="87"/>
      <c r="N6" s="87"/>
      <c r="O6" s="113"/>
    </row>
    <row r="7" spans="1:17" s="8" customFormat="1" ht="18.75" x14ac:dyDescent="0.25">
      <c r="A7" s="98">
        <f>ROW()-2</f>
        <v>5</v>
      </c>
      <c r="B7" s="87"/>
      <c r="C7" s="87"/>
      <c r="D7" s="87"/>
      <c r="E7" s="89"/>
      <c r="F7" s="89"/>
      <c r="G7" s="89"/>
      <c r="H7" s="89"/>
      <c r="I7" s="87"/>
      <c r="J7" s="87"/>
      <c r="K7" s="87"/>
      <c r="L7" s="87"/>
      <c r="M7" s="87"/>
      <c r="N7" s="87"/>
      <c r="O7" s="113"/>
    </row>
    <row r="8" spans="1:17" s="8" customFormat="1" ht="18.75" x14ac:dyDescent="0.25">
      <c r="A8" s="108">
        <f>ROW()-2</f>
        <v>6</v>
      </c>
      <c r="B8" s="87"/>
      <c r="C8" s="87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13"/>
    </row>
    <row r="9" spans="1:17" s="8" customFormat="1" ht="18.75" x14ac:dyDescent="0.3">
      <c r="A9" s="108">
        <f>ROW()-2</f>
        <v>7</v>
      </c>
      <c r="B9" s="87"/>
      <c r="C9" s="87"/>
      <c r="D9" s="87"/>
      <c r="E9" s="89"/>
      <c r="F9" s="89"/>
      <c r="G9" s="87"/>
      <c r="H9" s="106"/>
      <c r="I9" s="87"/>
      <c r="J9" s="87"/>
      <c r="K9" s="87"/>
      <c r="L9" s="87"/>
      <c r="M9" s="106"/>
      <c r="N9" s="106"/>
      <c r="O9" s="138"/>
    </row>
    <row r="10" spans="1:17" s="8" customFormat="1" ht="63.75" customHeight="1" x14ac:dyDescent="0.25">
      <c r="A10" s="108">
        <f>ROW()-2</f>
        <v>8</v>
      </c>
      <c r="B10" s="90"/>
      <c r="C10" s="90"/>
      <c r="D10" s="87"/>
      <c r="E10" s="89"/>
      <c r="F10" s="89"/>
      <c r="G10" s="87"/>
      <c r="H10" s="87"/>
      <c r="I10" s="87"/>
      <c r="J10" s="87"/>
      <c r="K10" s="87"/>
      <c r="L10" s="87"/>
      <c r="M10" s="87"/>
      <c r="N10" s="87"/>
      <c r="O10" s="113"/>
    </row>
    <row r="11" spans="1:17" s="8" customFormat="1" ht="18.75" x14ac:dyDescent="0.25">
      <c r="A11" s="98">
        <f>ROW()-2</f>
        <v>9</v>
      </c>
      <c r="B11" s="87"/>
      <c r="C11" s="87"/>
      <c r="D11" s="87"/>
      <c r="E11" s="89"/>
      <c r="F11" s="89"/>
      <c r="G11" s="87"/>
      <c r="H11" s="87"/>
      <c r="I11" s="87"/>
      <c r="J11" s="87"/>
      <c r="K11" s="87"/>
      <c r="L11" s="87"/>
      <c r="M11" s="87"/>
      <c r="N11" s="87"/>
      <c r="O11" s="113"/>
    </row>
    <row r="12" spans="1:17" s="8" customFormat="1" ht="18.75" x14ac:dyDescent="0.25">
      <c r="A12" s="108">
        <f>ROW()-2</f>
        <v>10</v>
      </c>
      <c r="B12" s="90"/>
      <c r="C12" s="90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13"/>
    </row>
    <row r="13" spans="1:17" s="8" customFormat="1" ht="18.75" x14ac:dyDescent="0.25">
      <c r="A13" s="108">
        <f>ROW()-2</f>
        <v>11</v>
      </c>
      <c r="B13" s="87"/>
      <c r="C13" s="87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13"/>
    </row>
    <row r="14" spans="1:17" s="8" customFormat="1" ht="18.75" x14ac:dyDescent="0.25">
      <c r="A14" s="108">
        <f>ROW()-2</f>
        <v>12</v>
      </c>
      <c r="B14" s="90"/>
      <c r="C14" s="90"/>
      <c r="D14" s="89"/>
      <c r="E14" s="89"/>
      <c r="F14" s="89"/>
      <c r="G14" s="87"/>
      <c r="H14" s="87"/>
      <c r="I14" s="87"/>
      <c r="J14" s="87"/>
      <c r="K14" s="87"/>
      <c r="L14" s="87"/>
      <c r="M14" s="87"/>
      <c r="N14" s="87"/>
      <c r="O14" s="113"/>
    </row>
    <row r="15" spans="1:17" s="8" customFormat="1" ht="18.75" x14ac:dyDescent="0.25">
      <c r="A15" s="108">
        <f>ROW()-2</f>
        <v>13</v>
      </c>
      <c r="B15" s="90"/>
      <c r="C15" s="90"/>
      <c r="D15" s="87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7" s="8" customFormat="1" ht="18.75" x14ac:dyDescent="0.25">
      <c r="A16" s="86">
        <f>ROW()-2</f>
        <v>14</v>
      </c>
      <c r="B16" s="109"/>
      <c r="C16" s="109"/>
      <c r="D16" s="109"/>
      <c r="E16" s="89"/>
      <c r="F16" s="112"/>
      <c r="G16" s="112"/>
      <c r="H16" s="112"/>
      <c r="I16" s="109"/>
      <c r="J16" s="87"/>
      <c r="K16" s="87"/>
      <c r="L16" s="87"/>
      <c r="M16" s="109"/>
      <c r="N16" s="109"/>
      <c r="O16" s="109"/>
    </row>
    <row r="17" spans="1:17" s="8" customFormat="1" ht="20.25" x14ac:dyDescent="0.25">
      <c r="A17" s="108">
        <f>ROW()-2</f>
        <v>15</v>
      </c>
      <c r="B17" s="90"/>
      <c r="C17" s="90"/>
      <c r="D17" s="87"/>
      <c r="E17" s="89"/>
      <c r="F17" s="89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70"/>
    </row>
    <row r="18" spans="1:17" s="8" customFormat="1" ht="18.75" x14ac:dyDescent="0.25">
      <c r="A18" s="108">
        <f>ROW()-2</f>
        <v>16</v>
      </c>
      <c r="B18" s="90"/>
      <c r="C18" s="90"/>
      <c r="D18" s="87"/>
      <c r="E18" s="89"/>
      <c r="F18" s="89"/>
      <c r="G18" s="89"/>
      <c r="H18" s="87"/>
      <c r="I18" s="87"/>
      <c r="J18" s="87"/>
      <c r="K18" s="87"/>
      <c r="L18" s="87"/>
      <c r="M18" s="87"/>
      <c r="N18" s="87"/>
      <c r="O18" s="87"/>
    </row>
    <row r="19" spans="1:17" s="8" customFormat="1" ht="18.75" x14ac:dyDescent="0.3">
      <c r="A19" s="108">
        <f>ROW()-2</f>
        <v>17</v>
      </c>
      <c r="B19" s="131"/>
      <c r="C19" s="131"/>
      <c r="D19" s="131"/>
      <c r="E19" s="89"/>
      <c r="F19" s="131"/>
      <c r="G19" s="136"/>
      <c r="H19" s="154"/>
      <c r="I19" s="131"/>
      <c r="J19" s="131"/>
      <c r="K19" s="131"/>
      <c r="L19" s="131"/>
      <c r="M19" s="151"/>
      <c r="N19" s="131"/>
      <c r="O19" s="141"/>
    </row>
    <row r="20" spans="1:17" s="8" customFormat="1" ht="56.25" customHeight="1" x14ac:dyDescent="0.25">
      <c r="A20" s="108">
        <f>ROW()-2</f>
        <v>18</v>
      </c>
      <c r="B20" s="140"/>
      <c r="C20" s="140"/>
      <c r="D20" s="131"/>
      <c r="E20" s="89"/>
      <c r="F20" s="136"/>
      <c r="G20" s="136"/>
      <c r="H20" s="136"/>
      <c r="I20" s="131"/>
      <c r="J20" s="131"/>
      <c r="K20" s="131"/>
      <c r="L20" s="131"/>
      <c r="M20" s="131"/>
      <c r="N20" s="131"/>
      <c r="O20" s="141"/>
    </row>
    <row r="21" spans="1:17" s="8" customFormat="1" ht="18.75" x14ac:dyDescent="0.3">
      <c r="A21" s="108">
        <f>ROW()-2</f>
        <v>19</v>
      </c>
      <c r="B21" s="90"/>
      <c r="C21" s="90"/>
      <c r="D21" s="106"/>
      <c r="E21" s="89"/>
      <c r="F21" s="89"/>
      <c r="G21" s="89"/>
      <c r="H21" s="89"/>
      <c r="I21" s="87"/>
      <c r="J21" s="87"/>
      <c r="K21" s="87"/>
      <c r="L21" s="87"/>
      <c r="M21" s="87"/>
      <c r="N21" s="87"/>
      <c r="O21" s="113"/>
    </row>
    <row r="22" spans="1:17" s="8" customFormat="1" ht="18.75" x14ac:dyDescent="0.25">
      <c r="A22" s="108">
        <f>ROW()-2</f>
        <v>20</v>
      </c>
      <c r="B22" s="90"/>
      <c r="C22" s="90"/>
      <c r="D22" s="87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13"/>
    </row>
    <row r="23" spans="1:17" s="8" customFormat="1" ht="18.75" x14ac:dyDescent="0.3">
      <c r="A23" s="108">
        <f>ROW()-2</f>
        <v>21</v>
      </c>
      <c r="B23" s="122"/>
      <c r="C23" s="122"/>
      <c r="D23" s="122"/>
      <c r="E23" s="89"/>
      <c r="F23" s="112"/>
      <c r="G23" s="147"/>
      <c r="H23" s="147"/>
      <c r="I23" s="122"/>
      <c r="J23" s="122"/>
      <c r="K23" s="122"/>
      <c r="L23" s="122"/>
      <c r="M23" s="122"/>
      <c r="N23" s="109"/>
      <c r="O23" s="122"/>
    </row>
    <row r="24" spans="1:17" s="8" customFormat="1" ht="18.75" x14ac:dyDescent="0.25">
      <c r="A24" s="108">
        <f>ROW()-2</f>
        <v>22</v>
      </c>
      <c r="B24" s="98"/>
      <c r="C24" s="98"/>
      <c r="D24" s="97"/>
      <c r="E24" s="89"/>
      <c r="F24" s="100"/>
      <c r="G24" s="97"/>
      <c r="H24" s="97"/>
      <c r="I24" s="97"/>
      <c r="J24" s="97"/>
      <c r="K24" s="97"/>
      <c r="L24" s="97"/>
      <c r="M24" s="97"/>
      <c r="N24" s="97"/>
      <c r="O24" s="97"/>
    </row>
    <row r="25" spans="1:17" s="8" customFormat="1" ht="18.75" x14ac:dyDescent="0.25">
      <c r="A25" s="108">
        <f>ROW()-2</f>
        <v>23</v>
      </c>
      <c r="B25" s="140"/>
      <c r="C25" s="140"/>
      <c r="D25" s="140"/>
      <c r="E25" s="89"/>
      <c r="F25" s="136"/>
      <c r="G25" s="136"/>
      <c r="H25" s="136"/>
      <c r="I25" s="131"/>
      <c r="J25" s="131"/>
      <c r="K25" s="131"/>
      <c r="L25" s="131"/>
      <c r="M25" s="131"/>
      <c r="N25" s="131"/>
      <c r="O25" s="141"/>
    </row>
    <row r="26" spans="1:17" s="8" customFormat="1" ht="18.75" x14ac:dyDescent="0.3">
      <c r="A26" s="156">
        <f>ROW()-2</f>
        <v>24</v>
      </c>
      <c r="B26" s="98"/>
      <c r="C26" s="98"/>
      <c r="D26" s="97"/>
      <c r="E26" s="89"/>
      <c r="F26" s="100"/>
      <c r="G26" s="100"/>
      <c r="H26" s="100"/>
      <c r="I26" s="97"/>
      <c r="J26" s="97"/>
      <c r="K26" s="97"/>
      <c r="L26" s="97"/>
      <c r="M26" s="97"/>
      <c r="N26" s="97"/>
      <c r="O26" s="97"/>
    </row>
    <row r="27" spans="1:17" s="8" customFormat="1" ht="18.75" x14ac:dyDescent="0.25">
      <c r="A27" s="108">
        <f>ROW()-2</f>
        <v>25</v>
      </c>
      <c r="B27" s="140"/>
      <c r="C27" s="140"/>
      <c r="D27" s="136"/>
      <c r="E27" s="89"/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7" s="8" customFormat="1" ht="18.75" x14ac:dyDescent="0.25">
      <c r="A28" s="108">
        <f>ROW()-2</f>
        <v>26</v>
      </c>
      <c r="B28" s="140"/>
      <c r="C28" s="110"/>
      <c r="D28" s="109"/>
      <c r="E28" s="89"/>
      <c r="F28" s="136"/>
      <c r="G28" s="131"/>
      <c r="H28" s="131"/>
      <c r="I28" s="131"/>
      <c r="J28" s="131"/>
      <c r="K28" s="131"/>
      <c r="L28" s="131"/>
      <c r="M28" s="131"/>
      <c r="N28" s="131"/>
      <c r="O28" s="141"/>
    </row>
    <row r="29" spans="1:17" s="8" customFormat="1" ht="18.75" x14ac:dyDescent="0.25">
      <c r="A29" s="108">
        <f>ROW()-2</f>
        <v>27</v>
      </c>
      <c r="B29" s="140"/>
      <c r="C29" s="110"/>
      <c r="D29" s="109"/>
      <c r="E29" s="89"/>
      <c r="F29" s="136"/>
      <c r="G29" s="136"/>
      <c r="H29" s="136"/>
      <c r="I29" s="131"/>
      <c r="J29" s="131"/>
      <c r="K29" s="131"/>
      <c r="L29" s="131"/>
      <c r="M29" s="131"/>
      <c r="N29" s="131"/>
      <c r="O29" s="141"/>
    </row>
    <row r="30" spans="1:17" s="8" customFormat="1" ht="18.75" x14ac:dyDescent="0.25">
      <c r="A30" s="108">
        <f>ROW()-2</f>
        <v>28</v>
      </c>
      <c r="B30" s="110"/>
      <c r="C30" s="110"/>
      <c r="D30" s="109"/>
      <c r="E30" s="89"/>
      <c r="F30" s="112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1:17" s="8" customFormat="1" ht="18.75" x14ac:dyDescent="0.3">
      <c r="A31" s="156">
        <f>ROW()-2</f>
        <v>29</v>
      </c>
      <c r="B31" s="109"/>
      <c r="C31" s="109"/>
      <c r="D31" s="109"/>
      <c r="E31" s="89"/>
      <c r="F31" s="112"/>
      <c r="G31" s="112"/>
      <c r="H31" s="112"/>
      <c r="I31" s="109"/>
      <c r="J31" s="109"/>
      <c r="K31" s="109"/>
      <c r="L31" s="109"/>
      <c r="M31" s="109"/>
      <c r="N31" s="109"/>
      <c r="O31" s="109"/>
    </row>
    <row r="32" spans="1:17" s="8" customFormat="1" ht="18.75" x14ac:dyDescent="0.3">
      <c r="A32" s="156">
        <f>ROW()-2</f>
        <v>30</v>
      </c>
      <c r="B32" s="110"/>
      <c r="C32" s="110"/>
      <c r="D32" s="109"/>
      <c r="E32" s="89"/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3">
      <c r="A33" s="108">
        <f>ROW()-2</f>
        <v>31</v>
      </c>
      <c r="B33" s="110"/>
      <c r="C33" s="110"/>
      <c r="D33" s="122"/>
      <c r="E33" s="89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8" customFormat="1" ht="18.75" x14ac:dyDescent="0.25">
      <c r="A34" s="110">
        <f>ROW()-2</f>
        <v>32</v>
      </c>
      <c r="B34" s="110"/>
      <c r="C34" s="110"/>
      <c r="D34" s="109"/>
      <c r="E34" s="89"/>
      <c r="F34" s="112"/>
      <c r="G34" s="112"/>
      <c r="H34" s="112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25">
      <c r="A35" s="98">
        <f>ROW()-2</f>
        <v>33</v>
      </c>
      <c r="B35" s="131"/>
      <c r="C35" s="109"/>
      <c r="D35" s="109"/>
      <c r="E35" s="89"/>
      <c r="F35" s="136"/>
      <c r="G35" s="136"/>
      <c r="H35" s="136"/>
      <c r="I35" s="136"/>
      <c r="J35" s="131"/>
      <c r="K35" s="131"/>
      <c r="L35" s="131"/>
      <c r="M35" s="131"/>
      <c r="N35" s="131"/>
      <c r="O35" s="141"/>
    </row>
    <row r="36" spans="1:18" s="8" customFormat="1" ht="18.75" x14ac:dyDescent="0.25">
      <c r="A36" s="98">
        <f>ROW()-2</f>
        <v>34</v>
      </c>
      <c r="B36" s="140"/>
      <c r="C36" s="110"/>
      <c r="D36" s="119"/>
      <c r="E36" s="89"/>
      <c r="F36" s="136"/>
      <c r="G36" s="131"/>
      <c r="H36" s="131"/>
      <c r="I36" s="131"/>
      <c r="J36" s="131"/>
      <c r="K36" s="131"/>
      <c r="L36" s="131"/>
      <c r="M36" s="131"/>
      <c r="N36" s="131"/>
      <c r="O36" s="141"/>
    </row>
    <row r="37" spans="1:18" s="8" customFormat="1" ht="68.25" customHeight="1" x14ac:dyDescent="0.3">
      <c r="A37" s="150">
        <f>ROW()-2</f>
        <v>35</v>
      </c>
      <c r="B37" s="112"/>
      <c r="C37" s="112"/>
      <c r="D37" s="109"/>
      <c r="E37" s="89"/>
      <c r="F37" s="112"/>
      <c r="G37" s="112"/>
      <c r="H37" s="112"/>
      <c r="I37" s="109"/>
      <c r="J37" s="109"/>
      <c r="K37" s="109"/>
      <c r="L37" s="109"/>
      <c r="M37" s="109"/>
      <c r="N37" s="97"/>
      <c r="O37" s="109"/>
    </row>
    <row r="38" spans="1:18" s="8" customFormat="1" ht="18.75" x14ac:dyDescent="0.3">
      <c r="A38" s="150">
        <f>ROW()-2</f>
        <v>36</v>
      </c>
      <c r="B38" s="140"/>
      <c r="C38" s="110"/>
      <c r="D38" s="109"/>
      <c r="E38" s="89"/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25">
      <c r="A39" s="108">
        <f>ROW()-2</f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25">
      <c r="A40" s="98">
        <f>ROW()-2</f>
        <v>38</v>
      </c>
      <c r="B40" s="140"/>
      <c r="C40" s="110"/>
      <c r="D40" s="109"/>
      <c r="E40" s="89"/>
      <c r="F40" s="136"/>
      <c r="G40" s="136"/>
      <c r="H40" s="136"/>
      <c r="I40" s="131"/>
      <c r="J40" s="131"/>
      <c r="K40" s="131"/>
      <c r="L40" s="131"/>
      <c r="M40" s="131"/>
      <c r="N40" s="131"/>
      <c r="O40" s="141"/>
    </row>
    <row r="41" spans="1:18" s="8" customFormat="1" ht="18.75" x14ac:dyDescent="0.25">
      <c r="A41" s="98">
        <f>ROW()-2</f>
        <v>39</v>
      </c>
      <c r="B41" s="90"/>
      <c r="C41" s="90"/>
      <c r="D41" s="89"/>
      <c r="E41" s="89"/>
      <c r="F41" s="89"/>
      <c r="G41" s="89"/>
      <c r="H41" s="89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3">
      <c r="A42" s="98">
        <f>ROW()-2</f>
        <v>40</v>
      </c>
      <c r="B42" s="131"/>
      <c r="C42" s="109"/>
      <c r="D42" s="109"/>
      <c r="E42" s="89"/>
      <c r="F42" s="131"/>
      <c r="G42" s="136"/>
      <c r="H42" s="136"/>
      <c r="I42" s="131"/>
      <c r="J42" s="131"/>
      <c r="K42" s="131"/>
      <c r="L42" s="131"/>
      <c r="M42" s="151"/>
      <c r="N42" s="131"/>
      <c r="O42" s="141"/>
    </row>
    <row r="43" spans="1:18" s="8" customFormat="1" ht="69" customHeight="1" x14ac:dyDescent="0.25">
      <c r="A43" s="98">
        <f>ROW()-2</f>
        <v>41</v>
      </c>
      <c r="B43" s="140"/>
      <c r="C43" s="110"/>
      <c r="D43" s="109"/>
      <c r="E43" s="89"/>
      <c r="F43" s="136"/>
      <c r="G43" s="136"/>
      <c r="H43" s="136"/>
      <c r="I43" s="131"/>
      <c r="J43" s="131"/>
      <c r="K43" s="131"/>
      <c r="L43" s="131"/>
      <c r="M43" s="131"/>
      <c r="N43" s="131"/>
      <c r="O43" s="141"/>
    </row>
    <row r="44" spans="1:18" s="8" customFormat="1" ht="18.75" x14ac:dyDescent="0.3">
      <c r="A44" s="157">
        <f>ROW()-2</f>
        <v>42</v>
      </c>
      <c r="B44" s="90"/>
      <c r="C44" s="90"/>
      <c r="D44" s="87"/>
      <c r="E44" s="89"/>
      <c r="F44" s="89"/>
      <c r="G44" s="87"/>
      <c r="H44" s="87"/>
      <c r="I44" s="87"/>
      <c r="J44" s="87"/>
      <c r="K44" s="87"/>
      <c r="L44" s="87"/>
      <c r="M44" s="87"/>
      <c r="N44" s="87"/>
      <c r="O44" s="113"/>
    </row>
    <row r="45" spans="1:18" s="8" customFormat="1" ht="18.75" x14ac:dyDescent="0.3">
      <c r="A45" s="150">
        <f>ROW()-2</f>
        <v>43</v>
      </c>
      <c r="B45" s="140"/>
      <c r="C45" s="110"/>
      <c r="D45" s="112"/>
      <c r="E45" s="89"/>
      <c r="F45" s="136"/>
      <c r="G45" s="136"/>
      <c r="H45" s="136"/>
      <c r="I45" s="131"/>
      <c r="J45" s="131"/>
      <c r="K45" s="131"/>
      <c r="L45" s="131"/>
      <c r="M45" s="131"/>
      <c r="N45" s="131"/>
      <c r="O45" s="141"/>
    </row>
    <row r="46" spans="1:18" s="8" customFormat="1" ht="18.75" x14ac:dyDescent="0.25">
      <c r="A46" s="98">
        <f>ROW()-2</f>
        <v>44</v>
      </c>
      <c r="B46" s="140"/>
      <c r="C46" s="140"/>
      <c r="D46" s="131"/>
      <c r="E46" s="89"/>
      <c r="F46" s="136"/>
      <c r="G46" s="131"/>
      <c r="H46" s="131"/>
      <c r="I46" s="131"/>
      <c r="J46" s="131"/>
      <c r="K46" s="131"/>
      <c r="L46" s="131"/>
      <c r="M46" s="131"/>
      <c r="N46" s="131"/>
      <c r="O46" s="141"/>
    </row>
    <row r="47" spans="1:18" s="8" customFormat="1" ht="18.75" x14ac:dyDescent="0.25">
      <c r="A47" s="110">
        <f>ROW()-2</f>
        <v>45</v>
      </c>
      <c r="B47" s="112"/>
      <c r="C47" s="112"/>
      <c r="D47" s="109"/>
      <c r="E47" s="89"/>
      <c r="F47" s="112"/>
      <c r="G47" s="112"/>
      <c r="H47" s="112"/>
      <c r="I47" s="109"/>
      <c r="J47" s="109"/>
      <c r="K47" s="109"/>
      <c r="L47" s="109"/>
      <c r="M47" s="109"/>
      <c r="N47" s="97"/>
      <c r="O47" s="109"/>
    </row>
    <row r="48" spans="1:18" s="8" customFormat="1" ht="39" customHeight="1" x14ac:dyDescent="0.25">
      <c r="A48" s="110">
        <f>ROW()-2</f>
        <v>46</v>
      </c>
      <c r="B48" s="140"/>
      <c r="C48" s="110"/>
      <c r="D48" s="109"/>
      <c r="E48" s="89"/>
      <c r="F48" s="136"/>
      <c r="G48" s="136"/>
      <c r="H48" s="136"/>
      <c r="I48" s="131"/>
      <c r="J48" s="131"/>
      <c r="K48" s="131"/>
      <c r="L48" s="131"/>
      <c r="M48" s="131"/>
      <c r="N48" s="131"/>
      <c r="O48" s="141"/>
    </row>
    <row r="49" spans="1:15" s="8" customFormat="1" ht="18.75" x14ac:dyDescent="0.25">
      <c r="A49" s="110">
        <f>ROW()-2</f>
        <v>47</v>
      </c>
      <c r="B49" s="110"/>
      <c r="C49" s="110"/>
      <c r="D49" s="109"/>
      <c r="E49" s="89"/>
      <c r="F49" s="112"/>
      <c r="G49" s="112"/>
      <c r="H49" s="112"/>
      <c r="I49" s="109"/>
      <c r="J49" s="109"/>
      <c r="K49" s="109"/>
      <c r="L49" s="109"/>
      <c r="M49" s="109"/>
      <c r="N49" s="97"/>
      <c r="O49" s="109"/>
    </row>
    <row r="50" spans="1:15" s="8" customFormat="1" ht="18.75" x14ac:dyDescent="0.25">
      <c r="A50" s="110">
        <f>ROW()-2</f>
        <v>48</v>
      </c>
      <c r="B50" s="110"/>
      <c r="C50" s="110"/>
      <c r="D50" s="109"/>
      <c r="E50" s="89"/>
      <c r="F50" s="112"/>
      <c r="G50" s="109"/>
      <c r="H50" s="109"/>
      <c r="I50" s="109"/>
      <c r="J50" s="109"/>
      <c r="K50" s="109"/>
      <c r="L50" s="109"/>
      <c r="M50" s="109"/>
      <c r="N50" s="97"/>
      <c r="O50" s="109"/>
    </row>
    <row r="51" spans="1:15" s="8" customFormat="1" ht="18.75" x14ac:dyDescent="0.25">
      <c r="A51" s="98">
        <f>ROW()-2</f>
        <v>49</v>
      </c>
      <c r="B51" s="136"/>
      <c r="C51" s="112"/>
      <c r="D51" s="109"/>
      <c r="E51" s="89"/>
      <c r="F51" s="136"/>
      <c r="G51" s="136"/>
      <c r="H51" s="136"/>
      <c r="I51" s="131"/>
      <c r="J51" s="131"/>
      <c r="K51" s="131"/>
      <c r="L51" s="131"/>
      <c r="M51" s="131"/>
      <c r="N51" s="131"/>
      <c r="O51" s="141"/>
    </row>
    <row r="52" spans="1:15" s="8" customFormat="1" ht="18.75" x14ac:dyDescent="0.25">
      <c r="A52" s="98">
        <f>ROW()-2</f>
        <v>50</v>
      </c>
      <c r="B52" s="140"/>
      <c r="C52" s="110"/>
      <c r="D52" s="109"/>
      <c r="E52" s="89"/>
      <c r="F52" s="136"/>
      <c r="G52" s="136"/>
      <c r="H52" s="136"/>
      <c r="I52" s="131"/>
      <c r="J52" s="131"/>
      <c r="K52" s="131"/>
      <c r="L52" s="131"/>
      <c r="M52" s="131"/>
      <c r="N52" s="131"/>
      <c r="O52" s="141"/>
    </row>
    <row r="53" spans="1:15" s="8" customFormat="1" ht="111.75" customHeight="1" x14ac:dyDescent="0.25">
      <c r="A53" s="143">
        <f>ROW()-2</f>
        <v>51</v>
      </c>
      <c r="B53" s="110"/>
      <c r="C53" s="110"/>
      <c r="D53" s="109"/>
      <c r="E53" s="100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25">
      <c r="A54" s="110">
        <f>ROW()-2</f>
        <v>52</v>
      </c>
      <c r="B54" s="111"/>
      <c r="C54" s="111"/>
      <c r="D54" s="119"/>
      <c r="E54" s="89"/>
      <c r="F54" s="112"/>
      <c r="G54" s="109"/>
      <c r="H54" s="109"/>
      <c r="I54" s="109"/>
      <c r="J54" s="109"/>
      <c r="K54" s="109"/>
      <c r="L54" s="109"/>
      <c r="M54" s="109"/>
      <c r="N54" s="97"/>
      <c r="O54" s="109"/>
    </row>
    <row r="55" spans="1:15" s="8" customFormat="1" ht="18.75" x14ac:dyDescent="0.25">
      <c r="A55" s="110">
        <f>ROW()-2</f>
        <v>53</v>
      </c>
      <c r="B55" s="112"/>
      <c r="C55" s="112"/>
      <c r="D55" s="109"/>
      <c r="E55" s="89"/>
      <c r="F55" s="112"/>
      <c r="G55" s="112"/>
      <c r="H55" s="112"/>
      <c r="I55" s="109"/>
      <c r="J55" s="109"/>
      <c r="K55" s="109"/>
      <c r="L55" s="109"/>
      <c r="M55" s="109"/>
      <c r="N55" s="97"/>
      <c r="O55" s="109"/>
    </row>
    <row r="56" spans="1:15" s="8" customFormat="1" ht="18.75" x14ac:dyDescent="0.3">
      <c r="A56" s="150">
        <f>ROW()-2</f>
        <v>54</v>
      </c>
      <c r="B56" s="110"/>
      <c r="C56" s="110"/>
      <c r="D56" s="122"/>
      <c r="E56" s="89"/>
      <c r="F56" s="112"/>
      <c r="G56" s="109"/>
      <c r="H56" s="109"/>
      <c r="I56" s="109"/>
      <c r="J56" s="109"/>
      <c r="K56" s="109"/>
      <c r="L56" s="109"/>
      <c r="M56" s="109"/>
      <c r="N56" s="97"/>
      <c r="O56" s="109"/>
    </row>
    <row r="57" spans="1:15" s="8" customFormat="1" ht="18.75" x14ac:dyDescent="0.3">
      <c r="A57" s="150">
        <f>ROW()-2</f>
        <v>55</v>
      </c>
      <c r="B57" s="110"/>
      <c r="C57" s="110"/>
      <c r="D57" s="109"/>
      <c r="E57" s="89"/>
      <c r="F57" s="112"/>
      <c r="G57" s="112"/>
      <c r="H57" s="112"/>
      <c r="I57" s="109"/>
      <c r="J57" s="109"/>
      <c r="K57" s="109"/>
      <c r="L57" s="109"/>
      <c r="M57" s="109"/>
      <c r="N57" s="97"/>
      <c r="O57" s="109"/>
    </row>
    <row r="58" spans="1:15" s="8" customFormat="1" ht="18.75" x14ac:dyDescent="0.25">
      <c r="A58" s="110">
        <f>ROW()-2</f>
        <v>56</v>
      </c>
      <c r="B58" s="110"/>
      <c r="C58" s="110"/>
      <c r="D58" s="109"/>
      <c r="E58" s="89"/>
      <c r="F58" s="112"/>
      <c r="G58" s="112"/>
      <c r="H58" s="112"/>
      <c r="I58" s="109"/>
      <c r="J58" s="109"/>
      <c r="K58" s="109"/>
      <c r="L58" s="109"/>
      <c r="M58" s="109"/>
      <c r="N58" s="97"/>
      <c r="O58" s="109"/>
    </row>
    <row r="59" spans="1:15" s="8" customFormat="1" ht="18.75" x14ac:dyDescent="0.25">
      <c r="A59" s="110">
        <f>ROW()-2</f>
        <v>57</v>
      </c>
      <c r="B59" s="110"/>
      <c r="C59" s="110"/>
      <c r="D59" s="109"/>
      <c r="E59" s="89"/>
      <c r="F59" s="112"/>
      <c r="G59" s="112"/>
      <c r="H59" s="112"/>
      <c r="I59" s="109"/>
      <c r="J59" s="109"/>
      <c r="K59" s="109"/>
      <c r="L59" s="109"/>
      <c r="M59" s="109"/>
      <c r="N59" s="97"/>
      <c r="O59" s="109"/>
    </row>
    <row r="60" spans="1:15" s="8" customFormat="1" ht="37.5" x14ac:dyDescent="0.25">
      <c r="A60" s="247">
        <f>ROW()-2</f>
        <v>58</v>
      </c>
      <c r="B60" s="248" t="s">
        <v>501</v>
      </c>
      <c r="C60" s="248" t="s">
        <v>207</v>
      </c>
      <c r="D60" s="246" t="s">
        <v>126</v>
      </c>
      <c r="E60" s="242"/>
      <c r="F60" s="248">
        <v>4.42</v>
      </c>
      <c r="G60" s="248"/>
      <c r="H60" s="248"/>
      <c r="I60" s="246" t="s">
        <v>376</v>
      </c>
      <c r="J60" s="246" t="s">
        <v>391</v>
      </c>
      <c r="K60" s="246"/>
      <c r="L60" s="246"/>
      <c r="M60" s="246" t="s">
        <v>52</v>
      </c>
      <c r="N60" s="244" t="s">
        <v>52</v>
      </c>
      <c r="O60" s="246" t="s">
        <v>52</v>
      </c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E181-6B35-47BA-B46B-8B7B708D66BA}">
  <sheetPr>
    <pageSetUpPr fitToPage="1"/>
  </sheetPr>
  <dimension ref="A1:AH239"/>
  <sheetViews>
    <sheetView view="pageBreakPreview" topLeftCell="C1" zoomScale="60" zoomScaleNormal="84" workbookViewId="0">
      <selection activeCell="N3" sqref="N3"/>
    </sheetView>
  </sheetViews>
  <sheetFormatPr defaultRowHeight="15" x14ac:dyDescent="0.25"/>
  <cols>
    <col min="1" max="1" width="11.28515625" style="8" customWidth="1"/>
    <col min="2" max="2" width="14.85546875" style="4" customWidth="1"/>
    <col min="3" max="3" width="29.7109375" customWidth="1"/>
    <col min="4" max="4" width="16.28515625" customWidth="1"/>
    <col min="5" max="5" width="11.85546875" customWidth="1"/>
    <col min="6" max="6" width="15.42578125" customWidth="1"/>
    <col min="7" max="7" width="20" customWidth="1"/>
    <col min="8" max="8" width="15.42578125" customWidth="1"/>
    <col min="9" max="9" width="18.28515625" customWidth="1"/>
    <col min="10" max="10" width="13.28515625" customWidth="1"/>
    <col min="11" max="11" width="13.7109375" customWidth="1"/>
    <col min="12" max="12" width="13.42578125" customWidth="1"/>
    <col min="13" max="13" width="19.140625" customWidth="1"/>
    <col min="14" max="14" width="21.85546875" customWidth="1"/>
    <col min="15" max="15" width="16.85546875" customWidth="1"/>
    <col min="16" max="16" width="19" customWidth="1"/>
    <col min="17" max="17" width="19.85546875" customWidth="1"/>
    <col min="18" max="18" width="16.5703125" customWidth="1"/>
    <col min="19" max="19" width="19.28515625" customWidth="1"/>
    <col min="20" max="20" width="14.28515625" customWidth="1"/>
    <col min="21" max="21" width="17.140625" customWidth="1"/>
    <col min="22" max="22" width="19" customWidth="1"/>
    <col min="23" max="23" width="24" customWidth="1"/>
    <col min="24" max="24" width="17.85546875" customWidth="1"/>
    <col min="25" max="25" width="13.5703125" customWidth="1"/>
    <col min="26" max="26" width="13.28515625" customWidth="1"/>
    <col min="27" max="27" width="11.140625" customWidth="1"/>
    <col min="28" max="28" width="12.140625" customWidth="1"/>
    <col min="29" max="29" width="11.7109375" customWidth="1"/>
  </cols>
  <sheetData>
    <row r="1" spans="1:31" ht="69" customHeight="1" x14ac:dyDescent="0.85">
      <c r="A1" s="307" t="s">
        <v>524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</row>
    <row r="2" spans="1:31" s="8" customFormat="1" ht="47.25" customHeight="1" x14ac:dyDescent="0.25">
      <c r="A2" s="80" t="s">
        <v>46</v>
      </c>
      <c r="B2" s="81" t="s">
        <v>43</v>
      </c>
      <c r="C2" s="82" t="s">
        <v>0</v>
      </c>
      <c r="D2" s="78" t="s">
        <v>10</v>
      </c>
      <c r="E2" s="78" t="s">
        <v>211</v>
      </c>
      <c r="F2" s="78" t="s">
        <v>27</v>
      </c>
      <c r="G2" s="78" t="s">
        <v>28</v>
      </c>
      <c r="H2" s="78" t="s">
        <v>22</v>
      </c>
      <c r="I2" s="78" t="s">
        <v>23</v>
      </c>
      <c r="J2" s="79" t="s">
        <v>29</v>
      </c>
      <c r="K2" s="79" t="s">
        <v>2</v>
      </c>
      <c r="L2" s="78" t="s">
        <v>30</v>
      </c>
      <c r="M2" s="76" t="s">
        <v>47</v>
      </c>
      <c r="N2" s="78" t="s">
        <v>13</v>
      </c>
      <c r="O2" s="78" t="s">
        <v>1</v>
      </c>
      <c r="P2" s="78" t="s">
        <v>8</v>
      </c>
      <c r="Q2" s="78" t="s">
        <v>9</v>
      </c>
      <c r="R2" s="78" t="s">
        <v>41</v>
      </c>
      <c r="S2" s="78" t="s">
        <v>21</v>
      </c>
      <c r="T2" s="78" t="s">
        <v>31</v>
      </c>
      <c r="U2" s="78" t="s">
        <v>32</v>
      </c>
      <c r="V2" s="78" t="s">
        <v>19</v>
      </c>
      <c r="W2" s="78" t="s">
        <v>33</v>
      </c>
      <c r="X2" s="78" t="s">
        <v>34</v>
      </c>
      <c r="Y2" s="78" t="s">
        <v>24</v>
      </c>
      <c r="Z2" s="78" t="s">
        <v>37</v>
      </c>
      <c r="AA2" s="78" t="s">
        <v>45</v>
      </c>
      <c r="AB2" s="78" t="s">
        <v>40</v>
      </c>
      <c r="AC2" s="78" t="s">
        <v>20</v>
      </c>
      <c r="AD2" s="78" t="s">
        <v>42</v>
      </c>
      <c r="AE2" s="80" t="s">
        <v>18</v>
      </c>
    </row>
    <row r="3" spans="1:31" s="85" customFormat="1" ht="75" x14ac:dyDescent="0.25">
      <c r="A3" s="169">
        <f xml:space="preserve"> ROW()-2</f>
        <v>1</v>
      </c>
      <c r="B3" s="176">
        <v>46216</v>
      </c>
      <c r="C3" s="126" t="s">
        <v>520</v>
      </c>
      <c r="D3" s="126" t="s">
        <v>521</v>
      </c>
      <c r="E3" s="126" t="s">
        <v>208</v>
      </c>
      <c r="F3" s="126" t="s">
        <v>126</v>
      </c>
      <c r="G3" s="127">
        <v>39701</v>
      </c>
      <c r="H3" s="126" t="s">
        <v>522</v>
      </c>
      <c r="I3" s="126"/>
      <c r="J3" s="128"/>
      <c r="K3" s="128">
        <v>4.1900000000000004</v>
      </c>
      <c r="L3" s="128"/>
      <c r="M3" s="128"/>
      <c r="N3" s="262" t="s">
        <v>375</v>
      </c>
      <c r="O3" s="126" t="s">
        <v>4</v>
      </c>
      <c r="P3" s="126" t="s">
        <v>44</v>
      </c>
      <c r="Q3" s="126" t="s">
        <v>15</v>
      </c>
      <c r="R3" s="126" t="s">
        <v>748</v>
      </c>
      <c r="S3" s="126" t="s">
        <v>52</v>
      </c>
      <c r="T3" s="126" t="s">
        <v>112</v>
      </c>
      <c r="U3" s="126" t="s">
        <v>57</v>
      </c>
      <c r="V3" s="127">
        <v>45472</v>
      </c>
      <c r="W3" s="126" t="s">
        <v>523</v>
      </c>
      <c r="X3" s="126"/>
      <c r="Y3" s="126" t="s">
        <v>67</v>
      </c>
      <c r="Z3" s="126"/>
      <c r="AA3" s="126"/>
      <c r="AB3" s="126"/>
      <c r="AC3" s="126"/>
      <c r="AD3" s="126"/>
      <c r="AE3" s="129" t="s">
        <v>53</v>
      </c>
    </row>
    <row r="4" spans="1:31" s="8" customFormat="1" ht="66.75" customHeight="1" x14ac:dyDescent="0.25">
      <c r="A4" s="108">
        <f t="shared" ref="A4:A34" si="0" xml:space="preserve"> ROW()-2</f>
        <v>2</v>
      </c>
      <c r="B4" s="99"/>
      <c r="C4" s="87"/>
      <c r="D4" s="90"/>
      <c r="E4" s="90"/>
      <c r="F4" s="87"/>
      <c r="G4" s="88"/>
      <c r="H4" s="87"/>
      <c r="I4" s="87"/>
      <c r="J4" s="89"/>
      <c r="K4" s="89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7"/>
      <c r="X4" s="87"/>
      <c r="Y4" s="87"/>
      <c r="Z4" s="87"/>
      <c r="AA4" s="87"/>
      <c r="AB4" s="87"/>
      <c r="AC4" s="87"/>
      <c r="AD4" s="87"/>
      <c r="AE4" s="113"/>
    </row>
    <row r="5" spans="1:31" s="8" customFormat="1" ht="18.75" x14ac:dyDescent="0.3">
      <c r="A5" s="108">
        <f t="shared" si="0"/>
        <v>3</v>
      </c>
      <c r="B5" s="146"/>
      <c r="C5" s="87"/>
      <c r="D5" s="89"/>
      <c r="E5" s="90"/>
      <c r="F5" s="87"/>
      <c r="G5" s="88"/>
      <c r="H5" s="87"/>
      <c r="I5" s="87"/>
      <c r="J5" s="89"/>
      <c r="K5" s="89"/>
      <c r="L5" s="89"/>
      <c r="M5" s="89"/>
      <c r="N5" s="87"/>
      <c r="O5" s="87"/>
      <c r="P5" s="87"/>
      <c r="Q5" s="87"/>
      <c r="R5" s="87"/>
      <c r="S5" s="87"/>
      <c r="T5" s="87"/>
      <c r="U5" s="88"/>
      <c r="V5" s="88"/>
      <c r="W5" s="87"/>
      <c r="X5" s="87"/>
      <c r="Y5" s="87"/>
      <c r="Z5" s="87"/>
      <c r="AA5" s="87"/>
      <c r="AB5" s="87"/>
      <c r="AC5" s="87"/>
      <c r="AD5" s="87"/>
      <c r="AE5" s="113"/>
    </row>
    <row r="6" spans="1:31" s="8" customFormat="1" ht="18.75" x14ac:dyDescent="0.25">
      <c r="A6" s="98">
        <f t="shared" si="0"/>
        <v>4</v>
      </c>
      <c r="B6" s="99"/>
      <c r="C6" s="87"/>
      <c r="D6" s="90"/>
      <c r="E6" s="90"/>
      <c r="F6" s="87"/>
      <c r="G6" s="88"/>
      <c r="H6" s="87"/>
      <c r="I6" s="87"/>
      <c r="J6" s="89"/>
      <c r="K6" s="89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  <c r="W6" s="87"/>
      <c r="X6" s="87"/>
      <c r="Y6" s="87"/>
      <c r="Z6" s="87"/>
      <c r="AA6" s="87"/>
      <c r="AB6" s="87"/>
      <c r="AC6" s="87"/>
      <c r="AD6" s="87"/>
      <c r="AE6" s="113"/>
    </row>
    <row r="7" spans="1:31" s="8" customFormat="1" ht="18.75" x14ac:dyDescent="0.25">
      <c r="A7" s="98">
        <f t="shared" si="0"/>
        <v>5</v>
      </c>
      <c r="B7" s="99"/>
      <c r="C7" s="87"/>
      <c r="D7" s="90"/>
      <c r="E7" s="90"/>
      <c r="F7" s="87"/>
      <c r="G7" s="88"/>
      <c r="H7" s="87"/>
      <c r="I7" s="87"/>
      <c r="J7" s="89"/>
      <c r="K7" s="89"/>
      <c r="L7" s="87"/>
      <c r="M7" s="87"/>
      <c r="N7" s="87"/>
      <c r="O7" s="87"/>
      <c r="P7" s="87"/>
      <c r="Q7" s="87"/>
      <c r="R7" s="87"/>
      <c r="S7" s="87"/>
      <c r="T7" s="87"/>
      <c r="U7" s="87"/>
      <c r="V7" s="88"/>
      <c r="W7" s="87"/>
      <c r="X7" s="87"/>
      <c r="Y7" s="87"/>
      <c r="Z7" s="87"/>
      <c r="AA7" s="87"/>
      <c r="AB7" s="87"/>
      <c r="AC7" s="87"/>
      <c r="AD7" s="87"/>
      <c r="AE7" s="113"/>
    </row>
    <row r="8" spans="1:31" s="8" customFormat="1" ht="18.75" x14ac:dyDescent="0.3">
      <c r="A8" s="108">
        <f t="shared" si="0"/>
        <v>6</v>
      </c>
      <c r="B8" s="145"/>
      <c r="C8" s="87"/>
      <c r="D8" s="87"/>
      <c r="E8" s="87"/>
      <c r="F8" s="87"/>
      <c r="G8" s="88"/>
      <c r="H8" s="87"/>
      <c r="I8" s="87"/>
      <c r="J8" s="89"/>
      <c r="K8" s="89"/>
      <c r="L8" s="89"/>
      <c r="M8" s="89"/>
      <c r="N8" s="87"/>
      <c r="O8" s="87"/>
      <c r="P8" s="87"/>
      <c r="Q8" s="87"/>
      <c r="R8" s="87"/>
      <c r="S8" s="87"/>
      <c r="T8" s="87"/>
      <c r="U8" s="87"/>
      <c r="V8" s="88"/>
      <c r="W8" s="87"/>
      <c r="X8" s="87"/>
      <c r="Y8" s="87"/>
      <c r="Z8" s="87"/>
      <c r="AA8" s="87"/>
      <c r="AB8" s="87"/>
      <c r="AC8" s="87"/>
      <c r="AD8" s="87"/>
      <c r="AE8" s="113"/>
    </row>
    <row r="9" spans="1:31" s="8" customFormat="1" ht="18.75" x14ac:dyDescent="0.25">
      <c r="A9" s="108">
        <f t="shared" si="0"/>
        <v>7</v>
      </c>
      <c r="B9" s="99"/>
      <c r="C9" s="87"/>
      <c r="D9" s="87"/>
      <c r="E9" s="87"/>
      <c r="F9" s="87"/>
      <c r="G9" s="88"/>
      <c r="H9" s="87"/>
      <c r="I9" s="87"/>
      <c r="J9" s="89"/>
      <c r="K9" s="89"/>
      <c r="L9" s="89"/>
      <c r="M9" s="89"/>
      <c r="N9" s="87"/>
      <c r="O9" s="87"/>
      <c r="P9" s="87"/>
      <c r="Q9" s="87"/>
      <c r="R9" s="87"/>
      <c r="S9" s="87"/>
      <c r="T9" s="87"/>
      <c r="U9" s="87"/>
      <c r="V9" s="88"/>
      <c r="W9" s="87"/>
      <c r="X9" s="87"/>
      <c r="Y9" s="87"/>
      <c r="Z9" s="87"/>
      <c r="AA9" s="87"/>
      <c r="AB9" s="87"/>
      <c r="AC9" s="87"/>
      <c r="AD9" s="87"/>
      <c r="AE9" s="113"/>
    </row>
    <row r="10" spans="1:31" s="8" customFormat="1" ht="63.75" customHeight="1" x14ac:dyDescent="0.3">
      <c r="A10" s="108">
        <f t="shared" si="0"/>
        <v>8</v>
      </c>
      <c r="B10" s="145"/>
      <c r="C10" s="89"/>
      <c r="D10" s="87"/>
      <c r="E10" s="87"/>
      <c r="F10" s="87"/>
      <c r="G10" s="107"/>
      <c r="H10" s="106"/>
      <c r="I10" s="106"/>
      <c r="J10" s="89"/>
      <c r="K10" s="89"/>
      <c r="L10" s="87"/>
      <c r="M10" s="106"/>
      <c r="N10" s="87"/>
      <c r="O10" s="87"/>
      <c r="P10" s="87"/>
      <c r="Q10" s="87"/>
      <c r="R10" s="87"/>
      <c r="S10" s="106"/>
      <c r="T10" s="106"/>
      <c r="U10" s="106"/>
      <c r="V10" s="107"/>
      <c r="W10" s="106"/>
      <c r="X10" s="106"/>
      <c r="Y10" s="106"/>
      <c r="Z10" s="106"/>
      <c r="AA10" s="106"/>
      <c r="AB10" s="106"/>
      <c r="AC10" s="106"/>
      <c r="AD10" s="106"/>
      <c r="AE10" s="138"/>
    </row>
    <row r="11" spans="1:31" s="8" customFormat="1" ht="18.75" x14ac:dyDescent="0.25">
      <c r="A11" s="98">
        <f t="shared" si="0"/>
        <v>9</v>
      </c>
      <c r="B11" s="99"/>
      <c r="C11" s="87"/>
      <c r="D11" s="90"/>
      <c r="E11" s="90"/>
      <c r="F11" s="87"/>
      <c r="G11" s="88"/>
      <c r="H11" s="87"/>
      <c r="I11" s="87"/>
      <c r="J11" s="89"/>
      <c r="K11" s="89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8"/>
      <c r="W11" s="87"/>
      <c r="X11" s="87"/>
      <c r="Y11" s="87"/>
      <c r="Z11" s="87"/>
      <c r="AA11" s="87"/>
      <c r="AB11" s="87"/>
      <c r="AC11" s="87"/>
      <c r="AD11" s="87"/>
      <c r="AE11" s="113"/>
    </row>
    <row r="12" spans="1:31" s="8" customFormat="1" ht="18.75" x14ac:dyDescent="0.25">
      <c r="A12" s="108">
        <f t="shared" si="0"/>
        <v>10</v>
      </c>
      <c r="B12" s="99"/>
      <c r="C12" s="87"/>
      <c r="D12" s="87"/>
      <c r="E12" s="87"/>
      <c r="F12" s="87"/>
      <c r="G12" s="135"/>
      <c r="H12" s="87"/>
      <c r="I12" s="87"/>
      <c r="J12" s="89"/>
      <c r="K12" s="89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8"/>
      <c r="W12" s="88"/>
      <c r="X12" s="87"/>
      <c r="Y12" s="87"/>
      <c r="Z12" s="87"/>
      <c r="AA12" s="87"/>
      <c r="AB12" s="87"/>
      <c r="AC12" s="87"/>
      <c r="AD12" s="87"/>
      <c r="AE12" s="113"/>
    </row>
    <row r="13" spans="1:31" s="8" customFormat="1" ht="18.75" x14ac:dyDescent="0.25">
      <c r="A13" s="108">
        <f t="shared" si="0"/>
        <v>11</v>
      </c>
      <c r="B13" s="99"/>
      <c r="C13" s="87"/>
      <c r="D13" s="90"/>
      <c r="E13" s="90"/>
      <c r="F13" s="87"/>
      <c r="G13" s="88"/>
      <c r="H13" s="87"/>
      <c r="I13" s="87"/>
      <c r="J13" s="89"/>
      <c r="K13" s="89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8"/>
      <c r="W13" s="87"/>
      <c r="X13" s="87"/>
      <c r="Y13" s="87"/>
      <c r="Z13" s="87"/>
      <c r="AA13" s="87"/>
      <c r="AB13" s="87"/>
      <c r="AC13" s="87"/>
      <c r="AD13" s="87"/>
      <c r="AE13" s="113"/>
    </row>
    <row r="14" spans="1:31" s="8" customFormat="1" ht="18.75" x14ac:dyDescent="0.25">
      <c r="A14" s="108">
        <f t="shared" si="0"/>
        <v>12</v>
      </c>
      <c r="B14" s="99"/>
      <c r="C14" s="87"/>
      <c r="D14" s="87"/>
      <c r="E14" s="87"/>
      <c r="F14" s="87"/>
      <c r="G14" s="88"/>
      <c r="H14" s="87"/>
      <c r="I14" s="87"/>
      <c r="J14" s="89"/>
      <c r="K14" s="89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8"/>
      <c r="W14" s="87"/>
      <c r="X14" s="87"/>
      <c r="Y14" s="87"/>
      <c r="Z14" s="87"/>
      <c r="AA14" s="87"/>
      <c r="AB14" s="87"/>
      <c r="AC14" s="87"/>
      <c r="AD14" s="87"/>
      <c r="AE14" s="113"/>
    </row>
    <row r="15" spans="1:31" s="8" customFormat="1" ht="18.75" x14ac:dyDescent="0.25">
      <c r="A15" s="108">
        <f t="shared" si="0"/>
        <v>13</v>
      </c>
      <c r="B15" s="99"/>
      <c r="C15" s="87"/>
      <c r="D15" s="90"/>
      <c r="E15" s="90"/>
      <c r="F15" s="89"/>
      <c r="G15" s="88"/>
      <c r="H15" s="87"/>
      <c r="I15" s="87"/>
      <c r="J15" s="89"/>
      <c r="K15" s="89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8"/>
      <c r="W15" s="87"/>
      <c r="X15" s="87"/>
      <c r="Y15" s="87"/>
      <c r="Z15" s="87"/>
      <c r="AA15" s="87"/>
      <c r="AB15" s="87"/>
      <c r="AC15" s="87"/>
      <c r="AD15" s="87"/>
      <c r="AE15" s="113"/>
    </row>
    <row r="16" spans="1:31" s="8" customFormat="1" ht="18.75" x14ac:dyDescent="0.25">
      <c r="A16" s="108">
        <f t="shared" si="0"/>
        <v>14</v>
      </c>
      <c r="B16" s="111"/>
      <c r="C16" s="109"/>
      <c r="D16" s="110"/>
      <c r="E16" s="110"/>
      <c r="F16" s="109"/>
      <c r="G16" s="111"/>
      <c r="H16" s="109"/>
      <c r="I16" s="109"/>
      <c r="J16" s="89"/>
      <c r="K16" s="112"/>
      <c r="L16" s="109"/>
      <c r="M16" s="109"/>
      <c r="N16" s="109"/>
      <c r="O16" s="87"/>
      <c r="P16" s="87"/>
      <c r="Q16" s="87"/>
      <c r="R16" s="87"/>
      <c r="S16" s="109"/>
      <c r="T16" s="109"/>
      <c r="U16" s="109"/>
      <c r="V16" s="111"/>
      <c r="W16" s="109"/>
      <c r="X16" s="109"/>
      <c r="Y16" s="109"/>
      <c r="Z16" s="109"/>
      <c r="AA16" s="97"/>
      <c r="AB16" s="109"/>
      <c r="AC16" s="109"/>
      <c r="AD16" s="109"/>
      <c r="AE16" s="109"/>
    </row>
    <row r="17" spans="1:33" s="8" customFormat="1" ht="20.25" x14ac:dyDescent="0.25">
      <c r="A17" s="86">
        <f t="shared" si="0"/>
        <v>15</v>
      </c>
      <c r="B17" s="96"/>
      <c r="C17" s="87"/>
      <c r="D17" s="87"/>
      <c r="E17" s="87"/>
      <c r="F17" s="87"/>
      <c r="G17" s="88"/>
      <c r="H17" s="87"/>
      <c r="I17" s="87"/>
      <c r="J17" s="89"/>
      <c r="K17" s="89"/>
      <c r="L17" s="89"/>
      <c r="M17" s="89"/>
      <c r="N17" s="87"/>
      <c r="O17" s="87"/>
      <c r="P17" s="87"/>
      <c r="Q17" s="87"/>
      <c r="R17" s="87"/>
      <c r="S17" s="87"/>
      <c r="T17" s="87"/>
      <c r="U17" s="87"/>
      <c r="V17" s="88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70"/>
    </row>
    <row r="18" spans="1:33" s="8" customFormat="1" ht="18.75" x14ac:dyDescent="0.25">
      <c r="A18" s="108">
        <f t="shared" si="0"/>
        <v>16</v>
      </c>
      <c r="B18" s="99"/>
      <c r="C18" s="87"/>
      <c r="D18" s="90"/>
      <c r="E18" s="90"/>
      <c r="F18" s="87"/>
      <c r="G18" s="88"/>
      <c r="H18" s="87"/>
      <c r="I18" s="87"/>
      <c r="J18" s="89"/>
      <c r="K18" s="89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8"/>
      <c r="W18" s="87"/>
      <c r="X18" s="87"/>
      <c r="Y18" s="87"/>
      <c r="Z18" s="87"/>
      <c r="AA18" s="87"/>
      <c r="AB18" s="87"/>
      <c r="AC18" s="87"/>
      <c r="AD18" s="87"/>
      <c r="AE18" s="87"/>
    </row>
    <row r="19" spans="1:33" s="8" customFormat="1" ht="18.75" x14ac:dyDescent="0.25">
      <c r="A19" s="108">
        <f t="shared" si="0"/>
        <v>17</v>
      </c>
      <c r="B19" s="111"/>
      <c r="C19" s="131"/>
      <c r="D19" s="140"/>
      <c r="E19" s="140"/>
      <c r="F19" s="131"/>
      <c r="G19" s="132"/>
      <c r="H19" s="131"/>
      <c r="I19" s="131"/>
      <c r="J19" s="89"/>
      <c r="K19" s="136"/>
      <c r="L19" s="136"/>
      <c r="M19" s="131"/>
      <c r="N19" s="131"/>
      <c r="O19" s="131"/>
      <c r="P19" s="131"/>
      <c r="Q19" s="131"/>
      <c r="R19" s="131"/>
      <c r="S19" s="131"/>
      <c r="T19" s="131"/>
      <c r="U19" s="131"/>
      <c r="V19" s="132"/>
      <c r="W19" s="131"/>
      <c r="X19" s="131"/>
      <c r="Y19" s="131"/>
      <c r="Z19" s="131"/>
      <c r="AA19" s="87"/>
      <c r="AB19" s="133"/>
      <c r="AC19" s="131"/>
      <c r="AD19" s="131"/>
      <c r="AE19" s="141"/>
    </row>
    <row r="20" spans="1:33" s="8" customFormat="1" ht="56.25" customHeight="1" x14ac:dyDescent="0.3">
      <c r="A20" s="108">
        <f t="shared" si="0"/>
        <v>18</v>
      </c>
      <c r="B20" s="111"/>
      <c r="C20" s="131"/>
      <c r="D20" s="131"/>
      <c r="E20" s="131"/>
      <c r="F20" s="131"/>
      <c r="G20" s="132"/>
      <c r="H20" s="151"/>
      <c r="I20" s="151"/>
      <c r="J20" s="89"/>
      <c r="K20" s="131"/>
      <c r="L20" s="136"/>
      <c r="M20" s="154"/>
      <c r="N20" s="131"/>
      <c r="O20" s="131"/>
      <c r="P20" s="131"/>
      <c r="Q20" s="131"/>
      <c r="R20" s="131"/>
      <c r="S20" s="151"/>
      <c r="T20" s="131"/>
      <c r="U20" s="131"/>
      <c r="V20" s="132"/>
      <c r="W20" s="131"/>
      <c r="X20" s="151"/>
      <c r="Y20" s="131"/>
      <c r="Z20" s="131"/>
      <c r="AA20" s="87"/>
      <c r="AB20" s="153"/>
      <c r="AC20" s="151"/>
      <c r="AD20" s="151"/>
      <c r="AE20" s="141"/>
    </row>
    <row r="21" spans="1:33" s="8" customFormat="1" ht="18.75" x14ac:dyDescent="0.25">
      <c r="A21" s="108">
        <f t="shared" si="0"/>
        <v>19</v>
      </c>
      <c r="B21" s="111"/>
      <c r="C21" s="87"/>
      <c r="D21" s="90"/>
      <c r="E21" s="90"/>
      <c r="F21" s="87"/>
      <c r="G21" s="88"/>
      <c r="H21" s="87"/>
      <c r="I21" s="87"/>
      <c r="J21" s="89"/>
      <c r="K21" s="89"/>
      <c r="L21" s="89"/>
      <c r="M21" s="89"/>
      <c r="N21" s="87"/>
      <c r="O21" s="87"/>
      <c r="P21" s="87"/>
      <c r="Q21" s="87"/>
      <c r="R21" s="87"/>
      <c r="S21" s="87"/>
      <c r="T21" s="87"/>
      <c r="U21" s="87"/>
      <c r="V21" s="88"/>
      <c r="W21" s="87"/>
      <c r="X21" s="87"/>
      <c r="Y21" s="87"/>
      <c r="Z21" s="87"/>
      <c r="AA21" s="87"/>
      <c r="AB21" s="87"/>
      <c r="AC21" s="87"/>
      <c r="AD21" s="87"/>
      <c r="AE21" s="113"/>
    </row>
    <row r="22" spans="1:33" s="8" customFormat="1" ht="18.75" x14ac:dyDescent="0.3">
      <c r="A22" s="108">
        <f t="shared" si="0"/>
        <v>20</v>
      </c>
      <c r="B22" s="144"/>
      <c r="C22" s="87"/>
      <c r="D22" s="90"/>
      <c r="E22" s="90"/>
      <c r="F22" s="106"/>
      <c r="G22" s="88"/>
      <c r="H22" s="87"/>
      <c r="I22" s="87"/>
      <c r="J22" s="89"/>
      <c r="K22" s="89"/>
      <c r="L22" s="89"/>
      <c r="M22" s="89"/>
      <c r="N22" s="87"/>
      <c r="O22" s="87"/>
      <c r="P22" s="87"/>
      <c r="Q22" s="87"/>
      <c r="R22" s="87"/>
      <c r="S22" s="87"/>
      <c r="T22" s="87"/>
      <c r="U22" s="87"/>
      <c r="V22" s="88"/>
      <c r="W22" s="87"/>
      <c r="X22" s="87"/>
      <c r="Y22" s="87"/>
      <c r="Z22" s="87"/>
      <c r="AA22" s="87"/>
      <c r="AB22" s="87"/>
      <c r="AC22" s="87"/>
      <c r="AD22" s="87"/>
      <c r="AE22" s="113"/>
    </row>
    <row r="23" spans="1:33" s="8" customFormat="1" ht="18.75" x14ac:dyDescent="0.25">
      <c r="A23" s="108">
        <f t="shared" si="0"/>
        <v>21</v>
      </c>
      <c r="B23" s="111"/>
      <c r="C23" s="109"/>
      <c r="D23" s="110"/>
      <c r="E23" s="110"/>
      <c r="F23" s="109"/>
      <c r="G23" s="111"/>
      <c r="H23" s="109"/>
      <c r="I23" s="109"/>
      <c r="J23" s="89"/>
      <c r="K23" s="112"/>
      <c r="L23" s="112"/>
      <c r="M23" s="112"/>
      <c r="N23" s="109"/>
      <c r="O23" s="109"/>
      <c r="P23" s="109"/>
      <c r="Q23" s="109"/>
      <c r="R23" s="109"/>
      <c r="S23" s="109"/>
      <c r="T23" s="109"/>
      <c r="U23" s="109"/>
      <c r="V23" s="111"/>
      <c r="W23" s="109"/>
      <c r="X23" s="109"/>
      <c r="Y23" s="109"/>
      <c r="Z23" s="109"/>
      <c r="AA23" s="97"/>
      <c r="AB23" s="109"/>
      <c r="AC23" s="109"/>
      <c r="AD23" s="109"/>
      <c r="AE23" s="109"/>
    </row>
    <row r="24" spans="1:33" s="8" customFormat="1" ht="18.75" x14ac:dyDescent="0.3">
      <c r="A24" s="108">
        <f t="shared" si="0"/>
        <v>22</v>
      </c>
      <c r="B24" s="145"/>
      <c r="C24" s="149"/>
      <c r="D24" s="149"/>
      <c r="E24" s="149"/>
      <c r="F24" s="149"/>
      <c r="G24" s="145"/>
      <c r="H24" s="149"/>
      <c r="I24" s="149"/>
      <c r="J24" s="89"/>
      <c r="K24" s="100"/>
      <c r="L24" s="152"/>
      <c r="M24" s="152"/>
      <c r="N24" s="149"/>
      <c r="O24" s="149"/>
      <c r="P24" s="149"/>
      <c r="Q24" s="149"/>
      <c r="R24" s="149"/>
      <c r="S24" s="149"/>
      <c r="T24" s="149"/>
      <c r="U24" s="149"/>
      <c r="V24" s="145"/>
      <c r="W24" s="149"/>
      <c r="X24" s="149"/>
      <c r="Y24" s="149"/>
      <c r="Z24" s="97"/>
      <c r="AA24" s="97"/>
      <c r="AB24" s="149"/>
      <c r="AC24" s="149"/>
      <c r="AD24" s="149"/>
      <c r="AE24" s="149"/>
    </row>
    <row r="25" spans="1:33" s="8" customFormat="1" ht="18.75" x14ac:dyDescent="0.25">
      <c r="A25" s="108">
        <f t="shared" si="0"/>
        <v>23</v>
      </c>
      <c r="B25" s="155"/>
      <c r="C25" s="131"/>
      <c r="D25" s="140"/>
      <c r="E25" s="140"/>
      <c r="F25" s="131"/>
      <c r="G25" s="132"/>
      <c r="H25" s="131"/>
      <c r="I25" s="131"/>
      <c r="J25" s="89"/>
      <c r="K25" s="136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2"/>
      <c r="W25" s="132"/>
      <c r="X25" s="131"/>
      <c r="Y25" s="131"/>
      <c r="Z25" s="131"/>
      <c r="AA25" s="87"/>
      <c r="AB25" s="133"/>
      <c r="AC25" s="131"/>
      <c r="AD25" s="131"/>
      <c r="AE25" s="141"/>
    </row>
    <row r="26" spans="1:33" s="8" customFormat="1" ht="18.75" x14ac:dyDescent="0.3">
      <c r="A26" s="108">
        <f t="shared" si="0"/>
        <v>24</v>
      </c>
      <c r="B26" s="145"/>
      <c r="C26" s="97"/>
      <c r="D26" s="98"/>
      <c r="E26" s="98"/>
      <c r="F26" s="98"/>
      <c r="G26" s="99"/>
      <c r="H26" s="97"/>
      <c r="I26" s="97"/>
      <c r="J26" s="89"/>
      <c r="K26" s="100"/>
      <c r="L26" s="100"/>
      <c r="M26" s="100"/>
      <c r="N26" s="97"/>
      <c r="O26" s="97"/>
      <c r="P26" s="97"/>
      <c r="Q26" s="97"/>
      <c r="R26" s="97"/>
      <c r="S26" s="97"/>
      <c r="T26" s="97"/>
      <c r="U26" s="97"/>
      <c r="V26" s="99"/>
      <c r="W26" s="97"/>
      <c r="X26" s="97"/>
      <c r="Y26" s="97"/>
      <c r="Z26" s="97"/>
      <c r="AA26" s="97"/>
      <c r="AB26" s="97"/>
      <c r="AC26" s="97"/>
      <c r="AD26" s="97"/>
      <c r="AE26" s="97"/>
    </row>
    <row r="27" spans="1:33" s="8" customFormat="1" ht="18.75" x14ac:dyDescent="0.3">
      <c r="A27" s="156">
        <f t="shared" si="0"/>
        <v>25</v>
      </c>
      <c r="B27" s="145"/>
      <c r="C27" s="131"/>
      <c r="D27" s="140"/>
      <c r="E27" s="140"/>
      <c r="F27" s="131"/>
      <c r="G27" s="132"/>
      <c r="H27" s="131"/>
      <c r="I27" s="131"/>
      <c r="J27" s="89"/>
      <c r="K27" s="136"/>
      <c r="L27" s="136"/>
      <c r="M27" s="136"/>
      <c r="N27" s="131"/>
      <c r="O27" s="131"/>
      <c r="P27" s="131"/>
      <c r="Q27" s="131"/>
      <c r="R27" s="131"/>
      <c r="S27" s="131"/>
      <c r="T27" s="131"/>
      <c r="U27" s="131"/>
      <c r="V27" s="132"/>
      <c r="W27" s="131"/>
      <c r="X27" s="131"/>
      <c r="Y27" s="131"/>
      <c r="Z27" s="131"/>
      <c r="AA27" s="87"/>
      <c r="AB27" s="133"/>
      <c r="AC27" s="131"/>
      <c r="AD27" s="131"/>
      <c r="AE27" s="141"/>
    </row>
    <row r="28" spans="1:33" s="8" customFormat="1" ht="18.75" x14ac:dyDescent="0.3">
      <c r="A28" s="108">
        <f t="shared" si="0"/>
        <v>26</v>
      </c>
      <c r="B28" s="144"/>
      <c r="C28" s="131"/>
      <c r="D28" s="140"/>
      <c r="E28" s="110"/>
      <c r="F28" s="112"/>
      <c r="G28" s="132"/>
      <c r="H28" s="131"/>
      <c r="I28" s="131"/>
      <c r="J28" s="89"/>
      <c r="K28" s="136"/>
      <c r="L28" s="136"/>
      <c r="M28" s="136"/>
      <c r="N28" s="131"/>
      <c r="O28" s="131"/>
      <c r="P28" s="131"/>
      <c r="Q28" s="131"/>
      <c r="R28" s="131"/>
      <c r="S28" s="131"/>
      <c r="T28" s="131"/>
      <c r="U28" s="131"/>
      <c r="V28" s="132"/>
      <c r="W28" s="131"/>
      <c r="X28" s="131"/>
      <c r="Y28" s="131"/>
      <c r="Z28" s="131"/>
      <c r="AA28" s="87"/>
      <c r="AB28" s="133"/>
      <c r="AC28" s="131"/>
      <c r="AD28" s="131"/>
      <c r="AE28" s="141"/>
    </row>
    <row r="29" spans="1:33" s="8" customFormat="1" ht="18.75" x14ac:dyDescent="0.25">
      <c r="A29" s="108">
        <f t="shared" si="0"/>
        <v>27</v>
      </c>
      <c r="B29" s="111"/>
      <c r="C29" s="131"/>
      <c r="D29" s="140"/>
      <c r="E29" s="110"/>
      <c r="F29" s="109"/>
      <c r="G29" s="132"/>
      <c r="H29" s="131"/>
      <c r="I29" s="131"/>
      <c r="J29" s="89"/>
      <c r="K29" s="136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2"/>
      <c r="W29" s="131"/>
      <c r="X29" s="131"/>
      <c r="Y29" s="131"/>
      <c r="Z29" s="131"/>
      <c r="AA29" s="87"/>
      <c r="AB29" s="133"/>
      <c r="AC29" s="131"/>
      <c r="AD29" s="131"/>
      <c r="AE29" s="141"/>
    </row>
    <row r="30" spans="1:33" s="8" customFormat="1" ht="18.75" x14ac:dyDescent="0.3">
      <c r="A30" s="108">
        <f t="shared" si="0"/>
        <v>28</v>
      </c>
      <c r="B30" s="144"/>
      <c r="C30" s="109"/>
      <c r="D30" s="110"/>
      <c r="E30" s="110"/>
      <c r="F30" s="109"/>
      <c r="G30" s="111"/>
      <c r="H30" s="109"/>
      <c r="I30" s="109"/>
      <c r="J30" s="89"/>
      <c r="K30" s="112"/>
      <c r="L30" s="112"/>
      <c r="M30" s="112"/>
      <c r="N30" s="109"/>
      <c r="O30" s="109"/>
      <c r="P30" s="109"/>
      <c r="Q30" s="109"/>
      <c r="R30" s="109"/>
      <c r="S30" s="109"/>
      <c r="T30" s="109"/>
      <c r="U30" s="109"/>
      <c r="V30" s="111"/>
      <c r="W30" s="109"/>
      <c r="X30" s="109"/>
      <c r="Y30" s="109"/>
      <c r="Z30" s="109"/>
      <c r="AA30" s="97"/>
      <c r="AB30" s="109"/>
      <c r="AC30" s="109"/>
      <c r="AD30" s="109"/>
      <c r="AE30" s="109"/>
    </row>
    <row r="31" spans="1:33" s="8" customFormat="1" ht="18.75" x14ac:dyDescent="0.25">
      <c r="A31" s="108">
        <f t="shared" si="0"/>
        <v>29</v>
      </c>
      <c r="B31" s="111"/>
      <c r="C31" s="109"/>
      <c r="D31" s="110"/>
      <c r="E31" s="110"/>
      <c r="F31" s="109"/>
      <c r="G31" s="111"/>
      <c r="H31" s="109"/>
      <c r="I31" s="109"/>
      <c r="J31" s="89"/>
      <c r="K31" s="112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11"/>
      <c r="W31" s="109"/>
      <c r="X31" s="109"/>
      <c r="Y31" s="109"/>
      <c r="Z31" s="109"/>
      <c r="AA31" s="97"/>
      <c r="AB31" s="109"/>
      <c r="AC31" s="109"/>
      <c r="AD31" s="109"/>
      <c r="AE31" s="109"/>
    </row>
    <row r="32" spans="1:33" s="8" customFormat="1" ht="18.75" x14ac:dyDescent="0.3">
      <c r="A32" s="156">
        <f t="shared" si="0"/>
        <v>30</v>
      </c>
      <c r="B32" s="111"/>
      <c r="C32" s="109"/>
      <c r="D32" s="109"/>
      <c r="E32" s="109"/>
      <c r="F32" s="109"/>
      <c r="G32" s="111"/>
      <c r="H32" s="109"/>
      <c r="I32" s="109"/>
      <c r="J32" s="89"/>
      <c r="K32" s="112"/>
      <c r="L32" s="112"/>
      <c r="M32" s="112"/>
      <c r="N32" s="109"/>
      <c r="O32" s="109"/>
      <c r="P32" s="109"/>
      <c r="Q32" s="109"/>
      <c r="R32" s="109"/>
      <c r="S32" s="109"/>
      <c r="T32" s="109"/>
      <c r="U32" s="109"/>
      <c r="V32" s="111"/>
      <c r="W32" s="109"/>
      <c r="X32" s="109"/>
      <c r="Y32" s="109"/>
      <c r="Z32" s="97"/>
      <c r="AA32" s="97"/>
      <c r="AB32" s="109"/>
      <c r="AC32" s="109"/>
      <c r="AD32" s="109"/>
      <c r="AE32" s="109"/>
    </row>
    <row r="33" spans="1:34" s="8" customFormat="1" ht="18.75" x14ac:dyDescent="0.3">
      <c r="A33" s="156">
        <f t="shared" si="0"/>
        <v>31</v>
      </c>
      <c r="B33" s="144"/>
      <c r="C33" s="109"/>
      <c r="D33" s="110"/>
      <c r="E33" s="110"/>
      <c r="F33" s="109"/>
      <c r="G33" s="111"/>
      <c r="H33" s="109"/>
      <c r="I33" s="109"/>
      <c r="J33" s="89"/>
      <c r="K33" s="112"/>
      <c r="L33" s="112"/>
      <c r="M33" s="112"/>
      <c r="N33" s="109"/>
      <c r="O33" s="109"/>
      <c r="P33" s="109"/>
      <c r="Q33" s="109"/>
      <c r="R33" s="109"/>
      <c r="S33" s="109"/>
      <c r="T33" s="109"/>
      <c r="U33" s="109"/>
      <c r="V33" s="111"/>
      <c r="W33" s="109"/>
      <c r="X33" s="109"/>
      <c r="Y33" s="109"/>
      <c r="Z33" s="113"/>
      <c r="AA33" s="113"/>
      <c r="AB33" s="109"/>
      <c r="AC33" s="109"/>
      <c r="AD33" s="109"/>
      <c r="AE33" s="109"/>
    </row>
    <row r="34" spans="1:34" s="8" customFormat="1" ht="18.75" x14ac:dyDescent="0.3">
      <c r="A34" s="110">
        <f t="shared" si="0"/>
        <v>32</v>
      </c>
      <c r="B34" s="144"/>
      <c r="C34" s="109"/>
      <c r="D34" s="110"/>
      <c r="E34" s="110"/>
      <c r="F34" s="122"/>
      <c r="G34" s="111"/>
      <c r="H34" s="109"/>
      <c r="I34" s="109"/>
      <c r="J34" s="89"/>
      <c r="K34" s="112"/>
      <c r="L34" s="112"/>
      <c r="M34" s="112"/>
      <c r="N34" s="109"/>
      <c r="O34" s="109"/>
      <c r="P34" s="109"/>
      <c r="Q34" s="109"/>
      <c r="R34" s="109"/>
      <c r="S34" s="109"/>
      <c r="T34" s="109"/>
      <c r="U34" s="109"/>
      <c r="V34" s="111"/>
      <c r="W34" s="109"/>
      <c r="X34" s="109"/>
      <c r="Y34" s="109"/>
      <c r="Z34" s="97"/>
      <c r="AA34" s="97"/>
      <c r="AB34" s="109"/>
      <c r="AC34" s="109"/>
      <c r="AD34" s="109"/>
      <c r="AE34" s="109"/>
    </row>
    <row r="35" spans="1:34" s="8" customFormat="1" ht="74.25" customHeight="1" x14ac:dyDescent="0.25">
      <c r="A35" s="98">
        <f t="shared" ref="A35:A60" si="1" xml:space="preserve"> ROW()-2</f>
        <v>33</v>
      </c>
      <c r="B35" s="111"/>
      <c r="C35" s="131"/>
      <c r="D35" s="140"/>
      <c r="E35" s="110"/>
      <c r="F35" s="109"/>
      <c r="G35" s="132"/>
      <c r="H35" s="131"/>
      <c r="I35" s="131"/>
      <c r="J35" s="89"/>
      <c r="K35" s="136"/>
      <c r="L35" s="136"/>
      <c r="M35" s="136"/>
      <c r="N35" s="131"/>
      <c r="O35" s="131"/>
      <c r="P35" s="131"/>
      <c r="Q35" s="131"/>
      <c r="R35" s="131"/>
      <c r="S35" s="131"/>
      <c r="T35" s="131"/>
      <c r="U35" s="131"/>
      <c r="V35" s="132"/>
      <c r="W35" s="131"/>
      <c r="X35" s="131"/>
      <c r="Y35" s="131"/>
      <c r="Z35" s="131"/>
      <c r="AA35" s="87"/>
      <c r="AB35" s="133"/>
      <c r="AC35" s="131"/>
      <c r="AD35" s="131"/>
      <c r="AE35" s="141"/>
    </row>
    <row r="36" spans="1:34" s="8" customFormat="1" ht="18.75" x14ac:dyDescent="0.25">
      <c r="A36" s="98">
        <f t="shared" si="1"/>
        <v>34</v>
      </c>
      <c r="B36" s="111"/>
      <c r="C36" s="131"/>
      <c r="D36" s="131"/>
      <c r="E36" s="109"/>
      <c r="F36" s="109"/>
      <c r="G36" s="132"/>
      <c r="H36" s="131"/>
      <c r="I36" s="131"/>
      <c r="J36" s="89"/>
      <c r="K36" s="136"/>
      <c r="L36" s="136"/>
      <c r="M36" s="136"/>
      <c r="N36" s="136"/>
      <c r="O36" s="131"/>
      <c r="P36" s="131"/>
      <c r="Q36" s="131"/>
      <c r="R36" s="131"/>
      <c r="S36" s="131"/>
      <c r="T36" s="131"/>
      <c r="U36" s="131"/>
      <c r="V36" s="132"/>
      <c r="W36" s="131"/>
      <c r="X36" s="131"/>
      <c r="Y36" s="131"/>
      <c r="Z36" s="131"/>
      <c r="AA36" s="87"/>
      <c r="AB36" s="133"/>
      <c r="AC36" s="131"/>
      <c r="AD36" s="131"/>
      <c r="AE36" s="141"/>
    </row>
    <row r="37" spans="1:34" s="8" customFormat="1" ht="68.25" customHeight="1" x14ac:dyDescent="0.25">
      <c r="A37" s="110">
        <f t="shared" si="1"/>
        <v>35</v>
      </c>
      <c r="B37" s="148"/>
      <c r="C37" s="109"/>
      <c r="D37" s="110"/>
      <c r="E37" s="110"/>
      <c r="F37" s="119"/>
      <c r="G37" s="111"/>
      <c r="H37" s="109"/>
      <c r="I37" s="109"/>
      <c r="J37" s="89"/>
      <c r="K37" s="112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11"/>
      <c r="W37" s="109"/>
      <c r="X37" s="109"/>
      <c r="Y37" s="109"/>
      <c r="Z37" s="97"/>
      <c r="AA37" s="97"/>
      <c r="AB37" s="109"/>
      <c r="AC37" s="109"/>
      <c r="AD37" s="109"/>
      <c r="AE37" s="109"/>
    </row>
    <row r="38" spans="1:34" s="8" customFormat="1" ht="18.75" x14ac:dyDescent="0.3">
      <c r="A38" s="150">
        <f t="shared" si="1"/>
        <v>36</v>
      </c>
      <c r="B38" s="144"/>
      <c r="C38" s="131"/>
      <c r="D38" s="136"/>
      <c r="E38" s="112"/>
      <c r="F38" s="109"/>
      <c r="G38" s="132"/>
      <c r="H38" s="131"/>
      <c r="I38" s="131"/>
      <c r="J38" s="89"/>
      <c r="K38" s="136"/>
      <c r="L38" s="136"/>
      <c r="M38" s="136"/>
      <c r="N38" s="131"/>
      <c r="O38" s="131"/>
      <c r="P38" s="131"/>
      <c r="Q38" s="131"/>
      <c r="R38" s="131"/>
      <c r="S38" s="131"/>
      <c r="T38" s="131"/>
      <c r="U38" s="131"/>
      <c r="V38" s="132"/>
      <c r="W38" s="131"/>
      <c r="X38" s="131"/>
      <c r="Y38" s="131"/>
      <c r="Z38" s="131"/>
      <c r="AA38" s="87"/>
      <c r="AB38" s="133"/>
      <c r="AC38" s="131"/>
      <c r="AD38" s="131"/>
      <c r="AE38" s="141"/>
    </row>
    <row r="39" spans="1:34" s="8" customFormat="1" ht="18.75" x14ac:dyDescent="0.3">
      <c r="A39" s="156">
        <f t="shared" si="1"/>
        <v>37</v>
      </c>
      <c r="B39" s="99"/>
      <c r="C39" s="87"/>
      <c r="D39" s="90"/>
      <c r="E39" s="90"/>
      <c r="F39" s="87"/>
      <c r="G39" s="88"/>
      <c r="H39" s="87"/>
      <c r="I39" s="87"/>
      <c r="J39" s="89"/>
      <c r="K39" s="89"/>
      <c r="L39" s="89"/>
      <c r="M39" s="89"/>
      <c r="N39" s="87"/>
      <c r="O39" s="87"/>
      <c r="P39" s="87"/>
      <c r="Q39" s="87"/>
      <c r="R39" s="87"/>
      <c r="S39" s="87"/>
      <c r="T39" s="87"/>
      <c r="U39" s="87"/>
      <c r="V39" s="88"/>
      <c r="W39" s="87"/>
      <c r="X39" s="87"/>
      <c r="Y39" s="87"/>
      <c r="Z39" s="87"/>
      <c r="AA39" s="87"/>
      <c r="AB39" s="87"/>
      <c r="AC39" s="87"/>
      <c r="AD39" s="87"/>
      <c r="AE39" s="87"/>
      <c r="AF39" s="64"/>
      <c r="AG39" s="65"/>
      <c r="AH39" s="66"/>
    </row>
    <row r="40" spans="1:34" s="8" customFormat="1" ht="18.75" x14ac:dyDescent="0.3">
      <c r="A40" s="98">
        <f t="shared" si="1"/>
        <v>38</v>
      </c>
      <c r="B40" s="144"/>
      <c r="C40" s="131"/>
      <c r="D40" s="140"/>
      <c r="E40" s="110"/>
      <c r="F40" s="109"/>
      <c r="G40" s="132"/>
      <c r="H40" s="131"/>
      <c r="I40" s="131"/>
      <c r="J40" s="89"/>
      <c r="K40" s="136"/>
      <c r="L40" s="136"/>
      <c r="M40" s="136"/>
      <c r="N40" s="131"/>
      <c r="O40" s="131"/>
      <c r="P40" s="131"/>
      <c r="Q40" s="131"/>
      <c r="R40" s="131"/>
      <c r="S40" s="131"/>
      <c r="T40" s="131"/>
      <c r="U40" s="131"/>
      <c r="V40" s="132"/>
      <c r="W40" s="131"/>
      <c r="X40" s="131"/>
      <c r="Y40" s="131"/>
      <c r="Z40" s="131"/>
      <c r="AA40" s="87"/>
      <c r="AB40" s="133"/>
      <c r="AC40" s="131"/>
      <c r="AD40" s="131"/>
      <c r="AE40" s="141"/>
    </row>
    <row r="41" spans="1:34" s="8" customFormat="1" ht="18.75" x14ac:dyDescent="0.3">
      <c r="A41" s="98">
        <f t="shared" si="1"/>
        <v>39</v>
      </c>
      <c r="B41" s="145"/>
      <c r="C41" s="87"/>
      <c r="D41" s="90"/>
      <c r="E41" s="90"/>
      <c r="F41" s="87"/>
      <c r="G41" s="88"/>
      <c r="H41" s="87"/>
      <c r="I41" s="87"/>
      <c r="J41" s="89"/>
      <c r="K41" s="89"/>
      <c r="L41" s="89"/>
      <c r="M41" s="89"/>
      <c r="N41" s="87"/>
      <c r="O41" s="87"/>
      <c r="P41" s="87"/>
      <c r="Q41" s="87"/>
      <c r="R41" s="87"/>
      <c r="S41" s="87"/>
      <c r="T41" s="87"/>
      <c r="U41" s="87"/>
      <c r="V41" s="88"/>
      <c r="W41" s="87"/>
      <c r="X41" s="87"/>
      <c r="Y41" s="87"/>
      <c r="Z41" s="87"/>
      <c r="AA41" s="87"/>
      <c r="AB41" s="87"/>
      <c r="AC41" s="87"/>
      <c r="AD41" s="87"/>
      <c r="AE41" s="113"/>
    </row>
    <row r="42" spans="1:34" s="8" customFormat="1" ht="18.75" x14ac:dyDescent="0.25">
      <c r="A42" s="98">
        <f t="shared" si="1"/>
        <v>40</v>
      </c>
      <c r="B42" s="111"/>
      <c r="C42" s="131"/>
      <c r="D42" s="140"/>
      <c r="E42" s="110"/>
      <c r="F42" s="112"/>
      <c r="G42" s="132"/>
      <c r="H42" s="131"/>
      <c r="I42" s="131"/>
      <c r="J42" s="89"/>
      <c r="K42" s="136"/>
      <c r="L42" s="136"/>
      <c r="M42" s="136"/>
      <c r="N42" s="131"/>
      <c r="O42" s="131"/>
      <c r="P42" s="131"/>
      <c r="Q42" s="131"/>
      <c r="R42" s="131"/>
      <c r="S42" s="131"/>
      <c r="T42" s="131"/>
      <c r="U42" s="131"/>
      <c r="V42" s="132"/>
      <c r="W42" s="131"/>
      <c r="X42" s="131"/>
      <c r="Y42" s="131"/>
      <c r="Z42" s="131"/>
      <c r="AA42" s="87"/>
      <c r="AB42" s="133"/>
      <c r="AC42" s="131"/>
      <c r="AD42" s="131"/>
      <c r="AE42" s="141"/>
    </row>
    <row r="43" spans="1:34" s="8" customFormat="1" ht="69" customHeight="1" x14ac:dyDescent="0.3">
      <c r="A43" s="98">
        <f t="shared" si="1"/>
        <v>41</v>
      </c>
      <c r="B43" s="111"/>
      <c r="C43" s="131"/>
      <c r="D43" s="131"/>
      <c r="E43" s="109"/>
      <c r="F43" s="109"/>
      <c r="G43" s="132"/>
      <c r="H43" s="131"/>
      <c r="I43" s="131"/>
      <c r="J43" s="89"/>
      <c r="K43" s="131"/>
      <c r="L43" s="136"/>
      <c r="M43" s="136"/>
      <c r="N43" s="131"/>
      <c r="O43" s="131"/>
      <c r="P43" s="131"/>
      <c r="Q43" s="131"/>
      <c r="R43" s="151"/>
      <c r="S43" s="151"/>
      <c r="T43" s="131"/>
      <c r="U43" s="131"/>
      <c r="V43" s="132"/>
      <c r="W43" s="131"/>
      <c r="X43" s="151"/>
      <c r="Y43" s="131"/>
      <c r="Z43" s="131"/>
      <c r="AA43" s="87"/>
      <c r="AB43" s="153"/>
      <c r="AC43" s="151"/>
      <c r="AD43" s="151"/>
      <c r="AE43" s="141"/>
    </row>
    <row r="44" spans="1:34" s="8" customFormat="1" ht="18.75" x14ac:dyDescent="0.25">
      <c r="A44" s="98">
        <f t="shared" si="1"/>
        <v>42</v>
      </c>
      <c r="B44" s="130"/>
      <c r="C44" s="87"/>
      <c r="D44" s="90"/>
      <c r="E44" s="90"/>
      <c r="F44" s="87"/>
      <c r="G44" s="88"/>
      <c r="H44" s="87"/>
      <c r="I44" s="87"/>
      <c r="J44" s="89"/>
      <c r="K44" s="89"/>
      <c r="L44" s="89"/>
      <c r="M44" s="89"/>
      <c r="N44" s="87"/>
      <c r="O44" s="87"/>
      <c r="P44" s="87"/>
      <c r="Q44" s="87"/>
      <c r="R44" s="87"/>
      <c r="S44" s="87"/>
      <c r="T44" s="87"/>
      <c r="U44" s="87"/>
      <c r="V44" s="88"/>
      <c r="W44" s="87"/>
      <c r="X44" s="87"/>
      <c r="Y44" s="87"/>
      <c r="Z44" s="87"/>
      <c r="AA44" s="87"/>
      <c r="AB44" s="87"/>
      <c r="AC44" s="87"/>
      <c r="AD44" s="87"/>
      <c r="AE44" s="113"/>
    </row>
    <row r="45" spans="1:34" s="8" customFormat="1" ht="18.75" x14ac:dyDescent="0.3">
      <c r="A45" s="150">
        <f t="shared" si="1"/>
        <v>43</v>
      </c>
      <c r="B45" s="144"/>
      <c r="C45" s="131"/>
      <c r="D45" s="140"/>
      <c r="E45" s="110"/>
      <c r="F45" s="109"/>
      <c r="G45" s="132"/>
      <c r="H45" s="131"/>
      <c r="I45" s="131"/>
      <c r="J45" s="89"/>
      <c r="K45" s="136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2"/>
      <c r="W45" s="131"/>
      <c r="X45" s="131"/>
      <c r="Y45" s="131"/>
      <c r="Z45" s="131"/>
      <c r="AA45" s="87"/>
      <c r="AB45" s="133"/>
      <c r="AC45" s="131"/>
      <c r="AD45" s="131"/>
      <c r="AE45" s="141"/>
    </row>
    <row r="46" spans="1:34" s="8" customFormat="1" ht="18.75" x14ac:dyDescent="0.3">
      <c r="A46" s="157">
        <f t="shared" si="1"/>
        <v>44</v>
      </c>
      <c r="B46" s="144"/>
      <c r="C46" s="131"/>
      <c r="D46" s="140"/>
      <c r="E46" s="140"/>
      <c r="F46" s="136"/>
      <c r="G46" s="132"/>
      <c r="H46" s="131"/>
      <c r="I46" s="131"/>
      <c r="J46" s="89"/>
      <c r="K46" s="136"/>
      <c r="L46" s="136"/>
      <c r="M46" s="136"/>
      <c r="N46" s="131"/>
      <c r="O46" s="131"/>
      <c r="P46" s="131"/>
      <c r="Q46" s="131"/>
      <c r="R46" s="131"/>
      <c r="S46" s="131"/>
      <c r="T46" s="131"/>
      <c r="U46" s="131"/>
      <c r="V46" s="132"/>
      <c r="W46" s="131"/>
      <c r="X46" s="131"/>
      <c r="Y46" s="131"/>
      <c r="Z46" s="131"/>
      <c r="AA46" s="87"/>
      <c r="AB46" s="133"/>
      <c r="AC46" s="131"/>
      <c r="AD46" s="131"/>
      <c r="AE46" s="141"/>
    </row>
    <row r="47" spans="1:34" s="8" customFormat="1" ht="18.75" x14ac:dyDescent="0.25">
      <c r="A47" s="110">
        <f t="shared" si="1"/>
        <v>45</v>
      </c>
      <c r="B47" s="111"/>
      <c r="C47" s="109"/>
      <c r="D47" s="110"/>
      <c r="E47" s="110"/>
      <c r="F47" s="109"/>
      <c r="G47" s="111"/>
      <c r="H47" s="109"/>
      <c r="I47" s="109"/>
      <c r="J47" s="89"/>
      <c r="K47" s="112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11"/>
      <c r="W47" s="109"/>
      <c r="X47" s="109"/>
      <c r="Y47" s="109"/>
      <c r="Z47" s="97"/>
      <c r="AA47" s="97"/>
      <c r="AB47" s="109"/>
      <c r="AC47" s="109"/>
      <c r="AD47" s="109"/>
      <c r="AE47" s="109"/>
    </row>
    <row r="48" spans="1:34" s="8" customFormat="1" ht="39" customHeight="1" x14ac:dyDescent="0.25">
      <c r="A48" s="110">
        <f t="shared" si="1"/>
        <v>46</v>
      </c>
      <c r="B48" s="111"/>
      <c r="C48" s="131"/>
      <c r="D48" s="136"/>
      <c r="E48" s="112"/>
      <c r="F48" s="109"/>
      <c r="G48" s="132"/>
      <c r="H48" s="131"/>
      <c r="I48" s="131"/>
      <c r="J48" s="89"/>
      <c r="K48" s="136"/>
      <c r="L48" s="136"/>
      <c r="M48" s="136"/>
      <c r="N48" s="131"/>
      <c r="O48" s="131"/>
      <c r="P48" s="131"/>
      <c r="Q48" s="131"/>
      <c r="R48" s="131"/>
      <c r="S48" s="131"/>
      <c r="T48" s="131"/>
      <c r="U48" s="131"/>
      <c r="V48" s="132"/>
      <c r="W48" s="131"/>
      <c r="X48" s="131"/>
      <c r="Y48" s="131"/>
      <c r="Z48" s="131"/>
      <c r="AA48" s="87"/>
      <c r="AB48" s="133"/>
      <c r="AC48" s="131"/>
      <c r="AD48" s="131"/>
      <c r="AE48" s="141"/>
    </row>
    <row r="49" spans="1:31" s="8" customFormat="1" ht="18.75" x14ac:dyDescent="0.25">
      <c r="A49" s="110">
        <f t="shared" si="1"/>
        <v>47</v>
      </c>
      <c r="B49" s="111"/>
      <c r="C49" s="109"/>
      <c r="D49" s="110"/>
      <c r="E49" s="110"/>
      <c r="F49" s="109"/>
      <c r="G49" s="111"/>
      <c r="H49" s="109"/>
      <c r="I49" s="109"/>
      <c r="J49" s="89"/>
      <c r="K49" s="112"/>
      <c r="L49" s="112"/>
      <c r="M49" s="112"/>
      <c r="N49" s="109"/>
      <c r="O49" s="109"/>
      <c r="P49" s="109"/>
      <c r="Q49" s="109"/>
      <c r="R49" s="109"/>
      <c r="S49" s="109"/>
      <c r="T49" s="109"/>
      <c r="U49" s="109"/>
      <c r="V49" s="111"/>
      <c r="W49" s="109"/>
      <c r="X49" s="109"/>
      <c r="Y49" s="109"/>
      <c r="Z49" s="97"/>
      <c r="AA49" s="97"/>
      <c r="AB49" s="109"/>
      <c r="AC49" s="109"/>
      <c r="AD49" s="109"/>
      <c r="AE49" s="109"/>
    </row>
    <row r="50" spans="1:31" s="8" customFormat="1" ht="18.75" x14ac:dyDescent="0.25">
      <c r="A50" s="110">
        <f t="shared" si="1"/>
        <v>48</v>
      </c>
      <c r="B50" s="111"/>
      <c r="C50" s="109"/>
      <c r="D50" s="110"/>
      <c r="E50" s="110"/>
      <c r="F50" s="109"/>
      <c r="G50" s="111"/>
      <c r="H50" s="109"/>
      <c r="I50" s="109"/>
      <c r="J50" s="89"/>
      <c r="K50" s="112"/>
      <c r="L50" s="112"/>
      <c r="M50" s="112"/>
      <c r="N50" s="109"/>
      <c r="O50" s="109"/>
      <c r="P50" s="109"/>
      <c r="Q50" s="109"/>
      <c r="R50" s="109"/>
      <c r="S50" s="109"/>
      <c r="T50" s="109"/>
      <c r="U50" s="109"/>
      <c r="V50" s="111"/>
      <c r="W50" s="109"/>
      <c r="X50" s="109"/>
      <c r="Y50" s="109"/>
      <c r="Z50" s="97"/>
      <c r="AA50" s="97"/>
      <c r="AB50" s="109"/>
      <c r="AC50" s="109"/>
      <c r="AD50" s="109"/>
      <c r="AE50" s="109"/>
    </row>
    <row r="51" spans="1:31" s="8" customFormat="1" ht="18.75" x14ac:dyDescent="0.25">
      <c r="A51" s="98">
        <f t="shared" si="1"/>
        <v>49</v>
      </c>
      <c r="B51" s="111"/>
      <c r="C51" s="131"/>
      <c r="D51" s="140"/>
      <c r="E51" s="110"/>
      <c r="F51" s="109"/>
      <c r="G51" s="132"/>
      <c r="H51" s="131"/>
      <c r="I51" s="131"/>
      <c r="J51" s="89"/>
      <c r="K51" s="136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2"/>
      <c r="W51" s="131"/>
      <c r="X51" s="131"/>
      <c r="Y51" s="131"/>
      <c r="Z51" s="131"/>
      <c r="AA51" s="87"/>
      <c r="AB51" s="133"/>
      <c r="AC51" s="131"/>
      <c r="AD51" s="131"/>
      <c r="AE51" s="141"/>
    </row>
    <row r="52" spans="1:31" s="8" customFormat="1" ht="18.75" x14ac:dyDescent="0.25">
      <c r="A52" s="98">
        <f t="shared" si="1"/>
        <v>50</v>
      </c>
      <c r="B52" s="111"/>
      <c r="C52" s="131"/>
      <c r="D52" s="136"/>
      <c r="E52" s="112"/>
      <c r="F52" s="109"/>
      <c r="G52" s="132"/>
      <c r="H52" s="131"/>
      <c r="I52" s="131"/>
      <c r="J52" s="89"/>
      <c r="K52" s="136"/>
      <c r="L52" s="136"/>
      <c r="M52" s="136"/>
      <c r="N52" s="131"/>
      <c r="O52" s="131"/>
      <c r="P52" s="131"/>
      <c r="Q52" s="131"/>
      <c r="R52" s="131"/>
      <c r="S52" s="131"/>
      <c r="T52" s="131"/>
      <c r="U52" s="131"/>
      <c r="V52" s="132"/>
      <c r="W52" s="131"/>
      <c r="X52" s="131"/>
      <c r="Y52" s="131"/>
      <c r="Z52" s="131"/>
      <c r="AA52" s="87"/>
      <c r="AB52" s="133"/>
      <c r="AC52" s="131"/>
      <c r="AD52" s="131"/>
      <c r="AE52" s="141"/>
    </row>
    <row r="53" spans="1:31" s="8" customFormat="1" ht="111.75" customHeight="1" x14ac:dyDescent="0.25">
      <c r="A53" s="143">
        <f t="shared" si="1"/>
        <v>51</v>
      </c>
      <c r="B53" s="111"/>
      <c r="C53" s="109"/>
      <c r="D53" s="110"/>
      <c r="E53" s="110"/>
      <c r="F53" s="109"/>
      <c r="G53" s="111"/>
      <c r="H53" s="109"/>
      <c r="I53" s="109"/>
      <c r="J53" s="100"/>
      <c r="K53" s="112"/>
      <c r="L53" s="112"/>
      <c r="M53" s="112"/>
      <c r="N53" s="109"/>
      <c r="O53" s="109"/>
      <c r="P53" s="109"/>
      <c r="Q53" s="109"/>
      <c r="R53" s="109"/>
      <c r="S53" s="109"/>
      <c r="T53" s="109"/>
      <c r="U53" s="109"/>
      <c r="V53" s="111"/>
      <c r="W53" s="109"/>
      <c r="X53" s="109"/>
      <c r="Y53" s="109"/>
      <c r="Z53" s="109"/>
      <c r="AA53" s="97"/>
      <c r="AB53" s="109"/>
      <c r="AC53" s="109"/>
      <c r="AD53" s="109"/>
      <c r="AE53" s="109"/>
    </row>
    <row r="54" spans="1:31" s="8" customFormat="1" ht="18.75" x14ac:dyDescent="0.3">
      <c r="A54" s="110">
        <f t="shared" si="1"/>
        <v>52</v>
      </c>
      <c r="B54" s="144"/>
      <c r="C54" s="109"/>
      <c r="D54" s="110"/>
      <c r="E54" s="110"/>
      <c r="F54" s="109"/>
      <c r="G54" s="111"/>
      <c r="H54" s="109"/>
      <c r="I54" s="109"/>
      <c r="J54" s="89"/>
      <c r="K54" s="112"/>
      <c r="L54" s="112"/>
      <c r="M54" s="112"/>
      <c r="N54" s="109"/>
      <c r="O54" s="109"/>
      <c r="P54" s="109"/>
      <c r="Q54" s="109"/>
      <c r="R54" s="109"/>
      <c r="S54" s="109"/>
      <c r="T54" s="109"/>
      <c r="U54" s="109"/>
      <c r="V54" s="111"/>
      <c r="W54" s="109"/>
      <c r="X54" s="109"/>
      <c r="Y54" s="109"/>
      <c r="Z54" s="97"/>
      <c r="AA54" s="97"/>
      <c r="AB54" s="109"/>
      <c r="AC54" s="109"/>
      <c r="AD54" s="109"/>
      <c r="AE54" s="109"/>
    </row>
    <row r="55" spans="1:31" s="8" customFormat="1" ht="18.75" x14ac:dyDescent="0.25">
      <c r="A55" s="110">
        <f t="shared" si="1"/>
        <v>53</v>
      </c>
      <c r="B55" s="148"/>
      <c r="C55" s="109"/>
      <c r="D55" s="111"/>
      <c r="E55" s="111"/>
      <c r="F55" s="119"/>
      <c r="G55" s="111"/>
      <c r="H55" s="109"/>
      <c r="I55" s="109"/>
      <c r="J55" s="89"/>
      <c r="K55" s="112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11"/>
      <c r="W55" s="109"/>
      <c r="X55" s="109"/>
      <c r="Y55" s="109"/>
      <c r="Z55" s="97"/>
      <c r="AA55" s="97"/>
      <c r="AB55" s="109"/>
      <c r="AC55" s="109"/>
      <c r="AD55" s="109"/>
      <c r="AE55" s="109"/>
    </row>
    <row r="56" spans="1:31" s="8" customFormat="1" ht="18.75" x14ac:dyDescent="0.25">
      <c r="A56" s="110">
        <f t="shared" si="1"/>
        <v>54</v>
      </c>
      <c r="B56" s="111"/>
      <c r="C56" s="109"/>
      <c r="D56" s="112"/>
      <c r="E56" s="112"/>
      <c r="F56" s="109"/>
      <c r="G56" s="111"/>
      <c r="H56" s="109"/>
      <c r="I56" s="109"/>
      <c r="J56" s="89"/>
      <c r="K56" s="112"/>
      <c r="L56" s="112"/>
      <c r="M56" s="112"/>
      <c r="N56" s="109"/>
      <c r="O56" s="109"/>
      <c r="P56" s="109"/>
      <c r="Q56" s="109"/>
      <c r="R56" s="109"/>
      <c r="S56" s="109"/>
      <c r="T56" s="109"/>
      <c r="U56" s="109"/>
      <c r="V56" s="111"/>
      <c r="W56" s="109"/>
      <c r="X56" s="109"/>
      <c r="Y56" s="109"/>
      <c r="Z56" s="97"/>
      <c r="AA56" s="97"/>
      <c r="AB56" s="109"/>
      <c r="AC56" s="109"/>
      <c r="AD56" s="109"/>
      <c r="AE56" s="109"/>
    </row>
    <row r="57" spans="1:31" s="8" customFormat="1" ht="18.75" x14ac:dyDescent="0.3">
      <c r="A57" s="150">
        <f t="shared" si="1"/>
        <v>55</v>
      </c>
      <c r="B57" s="144"/>
      <c r="C57" s="109"/>
      <c r="D57" s="110"/>
      <c r="E57" s="110"/>
      <c r="F57" s="122"/>
      <c r="G57" s="111"/>
      <c r="H57" s="109"/>
      <c r="I57" s="109"/>
      <c r="J57" s="89"/>
      <c r="K57" s="112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11"/>
      <c r="W57" s="109"/>
      <c r="X57" s="109"/>
      <c r="Y57" s="109"/>
      <c r="Z57" s="97"/>
      <c r="AA57" s="97"/>
      <c r="AB57" s="109"/>
      <c r="AC57" s="109"/>
      <c r="AD57" s="109"/>
      <c r="AE57" s="109"/>
    </row>
    <row r="58" spans="1:31" s="8" customFormat="1" ht="18.75" x14ac:dyDescent="0.3">
      <c r="A58" s="150">
        <f t="shared" si="1"/>
        <v>56</v>
      </c>
      <c r="B58" s="144"/>
      <c r="C58" s="109"/>
      <c r="D58" s="110"/>
      <c r="E58" s="110"/>
      <c r="F58" s="109"/>
      <c r="G58" s="111"/>
      <c r="H58" s="109"/>
      <c r="I58" s="109"/>
      <c r="J58" s="89"/>
      <c r="K58" s="112"/>
      <c r="L58" s="112"/>
      <c r="M58" s="112"/>
      <c r="N58" s="109"/>
      <c r="O58" s="109"/>
      <c r="P58" s="109"/>
      <c r="Q58" s="109"/>
      <c r="R58" s="109"/>
      <c r="S58" s="109"/>
      <c r="T58" s="109"/>
      <c r="U58" s="109"/>
      <c r="V58" s="111"/>
      <c r="W58" s="109"/>
      <c r="X58" s="109"/>
      <c r="Y58" s="109"/>
      <c r="Z58" s="97"/>
      <c r="AA58" s="97"/>
      <c r="AB58" s="109"/>
      <c r="AC58" s="109"/>
      <c r="AD58" s="109"/>
      <c r="AE58" s="109"/>
    </row>
    <row r="59" spans="1:31" s="8" customFormat="1" ht="18.75" x14ac:dyDescent="0.25">
      <c r="A59" s="110">
        <f t="shared" si="1"/>
        <v>57</v>
      </c>
      <c r="B59" s="111"/>
      <c r="C59" s="109"/>
      <c r="D59" s="110"/>
      <c r="E59" s="110"/>
      <c r="F59" s="109"/>
      <c r="G59" s="111"/>
      <c r="H59" s="109"/>
      <c r="I59" s="109"/>
      <c r="J59" s="89"/>
      <c r="K59" s="112"/>
      <c r="L59" s="112"/>
      <c r="M59" s="112"/>
      <c r="N59" s="109"/>
      <c r="O59" s="109"/>
      <c r="P59" s="109"/>
      <c r="Q59" s="109"/>
      <c r="R59" s="109"/>
      <c r="S59" s="109"/>
      <c r="T59" s="109"/>
      <c r="U59" s="109"/>
      <c r="V59" s="111"/>
      <c r="W59" s="109"/>
      <c r="X59" s="109"/>
      <c r="Y59" s="109"/>
      <c r="Z59" s="97"/>
      <c r="AA59" s="97"/>
      <c r="AB59" s="109"/>
      <c r="AC59" s="109"/>
      <c r="AD59" s="109"/>
      <c r="AE59" s="109"/>
    </row>
    <row r="60" spans="1:31" s="8" customFormat="1" ht="18.75" x14ac:dyDescent="0.25">
      <c r="A60" s="110">
        <f t="shared" si="1"/>
        <v>58</v>
      </c>
      <c r="B60" s="111"/>
      <c r="C60" s="109"/>
      <c r="D60" s="110"/>
      <c r="E60" s="110"/>
      <c r="F60" s="109"/>
      <c r="G60" s="111"/>
      <c r="H60" s="109"/>
      <c r="I60" s="109"/>
      <c r="J60" s="89"/>
      <c r="K60" s="112"/>
      <c r="L60" s="112"/>
      <c r="M60" s="112"/>
      <c r="N60" s="109"/>
      <c r="O60" s="109"/>
      <c r="P60" s="109"/>
      <c r="Q60" s="109"/>
      <c r="R60" s="109"/>
      <c r="S60" s="109"/>
      <c r="T60" s="109"/>
      <c r="U60" s="109"/>
      <c r="V60" s="111"/>
      <c r="W60" s="109"/>
      <c r="X60" s="109"/>
      <c r="Y60" s="109"/>
      <c r="Z60" s="113"/>
      <c r="AA60" s="113"/>
      <c r="AB60" s="109"/>
      <c r="AC60" s="109"/>
      <c r="AD60" s="109"/>
      <c r="AE60" s="109"/>
    </row>
    <row r="61" spans="1:31" s="8" customFormat="1" x14ac:dyDescent="0.25">
      <c r="B61" s="83"/>
      <c r="P61" s="31"/>
      <c r="Y61" s="41"/>
    </row>
    <row r="62" spans="1:31" s="8" customFormat="1" x14ac:dyDescent="0.25">
      <c r="B62" s="83"/>
      <c r="Y62" s="41"/>
    </row>
    <row r="63" spans="1:31" s="8" customFormat="1" x14ac:dyDescent="0.25">
      <c r="B63" s="83"/>
      <c r="Y63" s="41"/>
    </row>
    <row r="64" spans="1:31" s="8" customFormat="1" x14ac:dyDescent="0.25">
      <c r="B64" s="83"/>
      <c r="Y64" s="41"/>
    </row>
    <row r="65" spans="2:25" s="8" customFormat="1" x14ac:dyDescent="0.25">
      <c r="B65" s="83"/>
      <c r="Y65" s="41"/>
    </row>
    <row r="66" spans="2:25" s="8" customFormat="1" x14ac:dyDescent="0.25">
      <c r="B66" s="83"/>
      <c r="Y66" s="41"/>
    </row>
    <row r="67" spans="2:25" s="8" customFormat="1" x14ac:dyDescent="0.25">
      <c r="B67" s="83"/>
      <c r="Y67" s="41"/>
    </row>
    <row r="68" spans="2:25" s="8" customFormat="1" x14ac:dyDescent="0.25">
      <c r="B68" s="83"/>
      <c r="Y68" s="41"/>
    </row>
    <row r="69" spans="2:25" s="8" customFormat="1" x14ac:dyDescent="0.25">
      <c r="B69" s="83"/>
      <c r="Y69" s="41"/>
    </row>
    <row r="70" spans="2:25" s="8" customFormat="1" x14ac:dyDescent="0.25">
      <c r="B70" s="83"/>
      <c r="Y70" s="41"/>
    </row>
    <row r="71" spans="2:25" s="8" customFormat="1" x14ac:dyDescent="0.25">
      <c r="B71" s="83"/>
      <c r="Y71" s="41"/>
    </row>
    <row r="72" spans="2:25" s="8" customFormat="1" x14ac:dyDescent="0.25">
      <c r="B72" s="83"/>
      <c r="Y72" s="41"/>
    </row>
    <row r="73" spans="2:25" s="8" customFormat="1" x14ac:dyDescent="0.25">
      <c r="B73" s="83"/>
      <c r="Y73" s="41"/>
    </row>
    <row r="74" spans="2:25" s="8" customFormat="1" x14ac:dyDescent="0.25">
      <c r="B74" s="83"/>
      <c r="Y74" s="41"/>
    </row>
    <row r="75" spans="2:25" s="8" customFormat="1" x14ac:dyDescent="0.25">
      <c r="B75" s="83"/>
      <c r="Y75" s="41"/>
    </row>
    <row r="76" spans="2:25" s="8" customFormat="1" x14ac:dyDescent="0.25">
      <c r="B76" s="83"/>
      <c r="Y76" s="41"/>
    </row>
    <row r="77" spans="2:25" s="8" customFormat="1" x14ac:dyDescent="0.25">
      <c r="B77" s="83"/>
      <c r="Y77" s="41"/>
    </row>
    <row r="78" spans="2:25" s="8" customFormat="1" x14ac:dyDescent="0.25">
      <c r="B78" s="83"/>
      <c r="Y78" s="41"/>
    </row>
    <row r="79" spans="2:25" s="8" customFormat="1" x14ac:dyDescent="0.25">
      <c r="B79" s="83"/>
      <c r="Y79" s="41"/>
    </row>
    <row r="80" spans="2:25" s="8" customFormat="1" x14ac:dyDescent="0.25">
      <c r="B80" s="83"/>
      <c r="Y80" s="41"/>
    </row>
    <row r="81" spans="2:25" s="8" customFormat="1" x14ac:dyDescent="0.25">
      <c r="B81" s="83"/>
      <c r="Y81" s="41"/>
    </row>
    <row r="82" spans="2:25" s="8" customFormat="1" x14ac:dyDescent="0.25">
      <c r="B82" s="83"/>
      <c r="Y82" s="41"/>
    </row>
    <row r="83" spans="2:25" s="8" customFormat="1" x14ac:dyDescent="0.25">
      <c r="B83" s="83"/>
      <c r="Y83" s="41"/>
    </row>
    <row r="84" spans="2:25" s="8" customFormat="1" x14ac:dyDescent="0.25">
      <c r="B84" s="83"/>
      <c r="Y84" s="41"/>
    </row>
    <row r="85" spans="2:25" s="8" customFormat="1" x14ac:dyDescent="0.25">
      <c r="B85" s="83"/>
      <c r="Y85" s="41"/>
    </row>
    <row r="86" spans="2:25" s="8" customFormat="1" x14ac:dyDescent="0.25">
      <c r="B86" s="83"/>
      <c r="Y86" s="41"/>
    </row>
    <row r="87" spans="2:25" s="8" customFormat="1" x14ac:dyDescent="0.25">
      <c r="B87" s="83"/>
      <c r="Y87" s="41"/>
    </row>
    <row r="88" spans="2:25" s="8" customFormat="1" x14ac:dyDescent="0.25">
      <c r="B88" s="83"/>
      <c r="Y88" s="41"/>
    </row>
    <row r="89" spans="2:25" s="8" customFormat="1" x14ac:dyDescent="0.25">
      <c r="B89" s="83"/>
      <c r="Y89" s="41"/>
    </row>
    <row r="90" spans="2:25" s="8" customFormat="1" x14ac:dyDescent="0.25">
      <c r="B90" s="83"/>
      <c r="Y90" s="48"/>
    </row>
    <row r="91" spans="2:25" s="8" customFormat="1" x14ac:dyDescent="0.25">
      <c r="B91" s="83"/>
      <c r="Y91" s="41"/>
    </row>
    <row r="92" spans="2:25" s="8" customFormat="1" x14ac:dyDescent="0.25">
      <c r="B92" s="83"/>
      <c r="Y92" s="41"/>
    </row>
    <row r="93" spans="2:25" s="8" customFormat="1" x14ac:dyDescent="0.25">
      <c r="B93" s="83"/>
      <c r="Y93" s="41"/>
    </row>
    <row r="94" spans="2:25" s="8" customFormat="1" x14ac:dyDescent="0.25">
      <c r="B94" s="83"/>
      <c r="Y94" s="41"/>
    </row>
    <row r="95" spans="2:25" s="8" customFormat="1" x14ac:dyDescent="0.25">
      <c r="B95" s="83"/>
      <c r="Y95" s="41"/>
    </row>
    <row r="96" spans="2:25" s="8" customFormat="1" x14ac:dyDescent="0.25">
      <c r="B96" s="83"/>
      <c r="Y96" s="41"/>
    </row>
    <row r="97" spans="2:25" s="8" customFormat="1" x14ac:dyDescent="0.25">
      <c r="B97" s="83"/>
      <c r="Y97" s="41"/>
    </row>
    <row r="98" spans="2:25" s="8" customFormat="1" x14ac:dyDescent="0.25">
      <c r="B98" s="83"/>
      <c r="Y98" s="41"/>
    </row>
    <row r="99" spans="2:25" s="8" customFormat="1" x14ac:dyDescent="0.25">
      <c r="B99" s="83"/>
      <c r="Y99" s="41"/>
    </row>
    <row r="100" spans="2:25" s="8" customFormat="1" x14ac:dyDescent="0.25">
      <c r="B100" s="83"/>
      <c r="Y100" s="41"/>
    </row>
    <row r="101" spans="2:25" s="8" customFormat="1" x14ac:dyDescent="0.25">
      <c r="B101" s="83"/>
      <c r="Y101" s="41"/>
    </row>
    <row r="102" spans="2:25" s="8" customFormat="1" x14ac:dyDescent="0.25">
      <c r="B102" s="83"/>
      <c r="Y102" s="41"/>
    </row>
    <row r="103" spans="2:25" s="8" customFormat="1" x14ac:dyDescent="0.25">
      <c r="B103" s="83"/>
      <c r="Y103" s="41"/>
    </row>
    <row r="104" spans="2:25" s="8" customFormat="1" x14ac:dyDescent="0.25">
      <c r="B104" s="83"/>
      <c r="Y104" s="41"/>
    </row>
    <row r="105" spans="2:25" s="8" customFormat="1" x14ac:dyDescent="0.25">
      <c r="B105" s="83"/>
      <c r="Y105" s="41"/>
    </row>
    <row r="106" spans="2:25" s="8" customFormat="1" x14ac:dyDescent="0.25">
      <c r="B106" s="83"/>
      <c r="Y106" s="41"/>
    </row>
    <row r="107" spans="2:25" s="8" customFormat="1" x14ac:dyDescent="0.25">
      <c r="B107" s="83"/>
      <c r="Y107" s="41"/>
    </row>
    <row r="108" spans="2:25" s="8" customFormat="1" x14ac:dyDescent="0.25">
      <c r="B108" s="83"/>
      <c r="Y108" s="41"/>
    </row>
    <row r="109" spans="2:25" s="8" customFormat="1" x14ac:dyDescent="0.25">
      <c r="B109" s="83"/>
      <c r="Y109" s="41"/>
    </row>
    <row r="110" spans="2:25" s="8" customFormat="1" x14ac:dyDescent="0.25">
      <c r="B110" s="83"/>
      <c r="Y110" s="41"/>
    </row>
    <row r="111" spans="2:25" s="8" customFormat="1" x14ac:dyDescent="0.25">
      <c r="B111" s="83"/>
      <c r="Y111" s="48"/>
    </row>
    <row r="112" spans="2:25" s="8" customFormat="1" x14ac:dyDescent="0.25">
      <c r="B112" s="83"/>
      <c r="Y112" s="41"/>
    </row>
    <row r="113" spans="2:25" s="8" customFormat="1" x14ac:dyDescent="0.25">
      <c r="B113" s="83"/>
      <c r="Y113" s="41"/>
    </row>
    <row r="114" spans="2:25" s="8" customFormat="1" x14ac:dyDescent="0.25">
      <c r="B114" s="83"/>
      <c r="Y114" s="42"/>
    </row>
    <row r="115" spans="2:25" s="8" customFormat="1" x14ac:dyDescent="0.25">
      <c r="B115" s="83"/>
      <c r="Y115" s="41"/>
    </row>
    <row r="116" spans="2:25" s="8" customFormat="1" x14ac:dyDescent="0.25">
      <c r="B116" s="83"/>
      <c r="Y116" s="41"/>
    </row>
    <row r="117" spans="2:25" s="8" customFormat="1" x14ac:dyDescent="0.25">
      <c r="B117" s="83"/>
      <c r="Y117" s="41"/>
    </row>
    <row r="118" spans="2:25" s="8" customFormat="1" x14ac:dyDescent="0.25">
      <c r="B118" s="83"/>
      <c r="Y118" s="41"/>
    </row>
    <row r="119" spans="2:25" s="8" customFormat="1" x14ac:dyDescent="0.25">
      <c r="B119" s="83"/>
      <c r="Y119" s="41"/>
    </row>
    <row r="120" spans="2:25" s="8" customFormat="1" x14ac:dyDescent="0.25">
      <c r="B120" s="83"/>
      <c r="Y120" s="41"/>
    </row>
    <row r="121" spans="2:25" s="8" customFormat="1" x14ac:dyDescent="0.25">
      <c r="B121" s="83"/>
      <c r="Y121" s="41"/>
    </row>
    <row r="122" spans="2:25" s="8" customFormat="1" x14ac:dyDescent="0.25">
      <c r="B122" s="83"/>
      <c r="Y122" s="41"/>
    </row>
    <row r="123" spans="2:25" x14ac:dyDescent="0.25">
      <c r="Y123" s="41"/>
    </row>
    <row r="124" spans="2:25" x14ac:dyDescent="0.25">
      <c r="Y124" s="41"/>
    </row>
    <row r="125" spans="2:25" x14ac:dyDescent="0.25">
      <c r="Y125" s="41"/>
    </row>
    <row r="126" spans="2:25" x14ac:dyDescent="0.25">
      <c r="Y126" s="41"/>
    </row>
    <row r="127" spans="2:25" x14ac:dyDescent="0.25">
      <c r="Y127" s="41"/>
    </row>
    <row r="128" spans="2:25" x14ac:dyDescent="0.25">
      <c r="Y128" s="41"/>
    </row>
    <row r="129" spans="25:25" x14ac:dyDescent="0.25">
      <c r="Y129" s="41"/>
    </row>
    <row r="130" spans="25:25" x14ac:dyDescent="0.25">
      <c r="Y130" s="41"/>
    </row>
    <row r="131" spans="25:25" x14ac:dyDescent="0.25">
      <c r="Y131" s="41"/>
    </row>
    <row r="132" spans="25:25" x14ac:dyDescent="0.25">
      <c r="Y132" s="41"/>
    </row>
    <row r="133" spans="25:25" x14ac:dyDescent="0.25">
      <c r="Y133" s="41"/>
    </row>
    <row r="134" spans="25:25" x14ac:dyDescent="0.25">
      <c r="Y134" s="41"/>
    </row>
    <row r="135" spans="25:25" x14ac:dyDescent="0.25">
      <c r="Y135" s="41"/>
    </row>
    <row r="136" spans="25:25" x14ac:dyDescent="0.25">
      <c r="Y136" s="41"/>
    </row>
    <row r="137" spans="25:25" x14ac:dyDescent="0.25">
      <c r="Y137" s="41"/>
    </row>
    <row r="138" spans="25:25" x14ac:dyDescent="0.25">
      <c r="Y138" s="41"/>
    </row>
    <row r="139" spans="25:25" x14ac:dyDescent="0.25">
      <c r="Y139" s="41"/>
    </row>
    <row r="140" spans="25:25" x14ac:dyDescent="0.25">
      <c r="Y140" s="41"/>
    </row>
    <row r="141" spans="25:25" x14ac:dyDescent="0.25">
      <c r="Y141" s="41"/>
    </row>
    <row r="142" spans="25:25" x14ac:dyDescent="0.25">
      <c r="Y142" s="41"/>
    </row>
    <row r="143" spans="25:25" x14ac:dyDescent="0.25">
      <c r="Y143" s="41"/>
    </row>
    <row r="144" spans="25:25" x14ac:dyDescent="0.25">
      <c r="Y144" s="41"/>
    </row>
    <row r="145" spans="25:25" x14ac:dyDescent="0.25">
      <c r="Y145" s="41"/>
    </row>
    <row r="146" spans="25:25" x14ac:dyDescent="0.25">
      <c r="Y146" s="41"/>
    </row>
    <row r="147" spans="25:25" x14ac:dyDescent="0.25">
      <c r="Y147" s="41"/>
    </row>
    <row r="148" spans="25:25" x14ac:dyDescent="0.25">
      <c r="Y148" s="41"/>
    </row>
    <row r="149" spans="25:25" x14ac:dyDescent="0.25">
      <c r="Y149" s="41"/>
    </row>
    <row r="150" spans="25:25" x14ac:dyDescent="0.25">
      <c r="Y150" s="41"/>
    </row>
    <row r="151" spans="25:25" x14ac:dyDescent="0.25">
      <c r="Y151" s="41"/>
    </row>
    <row r="152" spans="25:25" x14ac:dyDescent="0.25">
      <c r="Y152" s="41"/>
    </row>
    <row r="153" spans="25:25" x14ac:dyDescent="0.25">
      <c r="Y153" s="41"/>
    </row>
    <row r="154" spans="25:25" x14ac:dyDescent="0.25">
      <c r="Y154" s="41"/>
    </row>
    <row r="155" spans="25:25" x14ac:dyDescent="0.25">
      <c r="Y155" s="41"/>
    </row>
    <row r="156" spans="25:25" x14ac:dyDescent="0.25">
      <c r="Y156" s="41"/>
    </row>
    <row r="157" spans="25:25" x14ac:dyDescent="0.25">
      <c r="Y157" s="41"/>
    </row>
    <row r="158" spans="25:25" x14ac:dyDescent="0.25">
      <c r="Y158" s="41"/>
    </row>
    <row r="159" spans="25:25" x14ac:dyDescent="0.25">
      <c r="Y159" s="41"/>
    </row>
    <row r="160" spans="25:25" x14ac:dyDescent="0.25">
      <c r="Y160" s="41"/>
    </row>
    <row r="161" spans="25:25" x14ac:dyDescent="0.25">
      <c r="Y161" s="41"/>
    </row>
    <row r="162" spans="25:25" x14ac:dyDescent="0.25">
      <c r="Y162" s="41"/>
    </row>
    <row r="163" spans="25:25" x14ac:dyDescent="0.25">
      <c r="Y163" s="41"/>
    </row>
    <row r="164" spans="25:25" x14ac:dyDescent="0.25">
      <c r="Y164" s="41"/>
    </row>
    <row r="165" spans="25:25" x14ac:dyDescent="0.25">
      <c r="Y165" s="41"/>
    </row>
    <row r="166" spans="25:25" x14ac:dyDescent="0.25">
      <c r="Y166" s="41"/>
    </row>
    <row r="167" spans="25:25" x14ac:dyDescent="0.25">
      <c r="Y167" s="41"/>
    </row>
    <row r="168" spans="25:25" x14ac:dyDescent="0.25">
      <c r="Y168" s="41"/>
    </row>
    <row r="169" spans="25:25" x14ac:dyDescent="0.25">
      <c r="Y169" s="41"/>
    </row>
    <row r="170" spans="25:25" x14ac:dyDescent="0.25">
      <c r="Y170" s="41"/>
    </row>
    <row r="171" spans="25:25" x14ac:dyDescent="0.25">
      <c r="Y171" s="41"/>
    </row>
    <row r="172" spans="25:25" x14ac:dyDescent="0.25">
      <c r="Y172" s="41"/>
    </row>
    <row r="173" spans="25:25" x14ac:dyDescent="0.25">
      <c r="Y173" s="41"/>
    </row>
    <row r="174" spans="25:25" x14ac:dyDescent="0.25">
      <c r="Y174" s="41"/>
    </row>
    <row r="175" spans="25:25" x14ac:dyDescent="0.25">
      <c r="Y175" s="41"/>
    </row>
    <row r="176" spans="25:25" x14ac:dyDescent="0.25">
      <c r="Y176" s="41"/>
    </row>
    <row r="177" spans="25:25" x14ac:dyDescent="0.25">
      <c r="Y177" s="41"/>
    </row>
    <row r="178" spans="25:25" x14ac:dyDescent="0.25">
      <c r="Y178" s="41"/>
    </row>
    <row r="179" spans="25:25" x14ac:dyDescent="0.25">
      <c r="Y179" s="41"/>
    </row>
    <row r="180" spans="25:25" x14ac:dyDescent="0.25">
      <c r="Y180" s="41"/>
    </row>
    <row r="181" spans="25:25" x14ac:dyDescent="0.25">
      <c r="Y181" s="41"/>
    </row>
    <row r="182" spans="25:25" x14ac:dyDescent="0.25">
      <c r="Y182" s="41"/>
    </row>
    <row r="183" spans="25:25" x14ac:dyDescent="0.25">
      <c r="Y183" s="41"/>
    </row>
    <row r="184" spans="25:25" x14ac:dyDescent="0.25">
      <c r="Y184" s="41"/>
    </row>
    <row r="185" spans="25:25" x14ac:dyDescent="0.25">
      <c r="Y185" s="41"/>
    </row>
    <row r="186" spans="25:25" x14ac:dyDescent="0.25">
      <c r="Y186" s="41"/>
    </row>
    <row r="187" spans="25:25" x14ac:dyDescent="0.25">
      <c r="Y187" s="41"/>
    </row>
    <row r="188" spans="25:25" x14ac:dyDescent="0.25">
      <c r="Y188" s="41"/>
    </row>
    <row r="189" spans="25:25" x14ac:dyDescent="0.25">
      <c r="Y189" s="41"/>
    </row>
    <row r="190" spans="25:25" x14ac:dyDescent="0.25">
      <c r="Y190" s="41"/>
    </row>
    <row r="191" spans="25:25" x14ac:dyDescent="0.25">
      <c r="Y191" s="41"/>
    </row>
    <row r="192" spans="25:25" x14ac:dyDescent="0.25">
      <c r="Y192" s="41"/>
    </row>
    <row r="193" spans="25:25" x14ac:dyDescent="0.25">
      <c r="Y193" s="41"/>
    </row>
    <row r="194" spans="25:25" x14ac:dyDescent="0.25">
      <c r="Y194" s="41"/>
    </row>
    <row r="195" spans="25:25" x14ac:dyDescent="0.25">
      <c r="Y195" s="41"/>
    </row>
    <row r="196" spans="25:25" x14ac:dyDescent="0.25">
      <c r="Y196" s="41"/>
    </row>
    <row r="197" spans="25:25" x14ac:dyDescent="0.25">
      <c r="Y197" s="41"/>
    </row>
    <row r="198" spans="25:25" x14ac:dyDescent="0.25">
      <c r="Y198" s="41"/>
    </row>
    <row r="199" spans="25:25" x14ac:dyDescent="0.25">
      <c r="Y199" s="41"/>
    </row>
    <row r="200" spans="25:25" x14ac:dyDescent="0.25">
      <c r="Y200" s="41"/>
    </row>
    <row r="201" spans="25:25" x14ac:dyDescent="0.25">
      <c r="Y201" s="41"/>
    </row>
    <row r="202" spans="25:25" x14ac:dyDescent="0.25">
      <c r="Y202" s="41"/>
    </row>
    <row r="203" spans="25:25" x14ac:dyDescent="0.25">
      <c r="Y203" s="41"/>
    </row>
    <row r="204" spans="25:25" x14ac:dyDescent="0.25">
      <c r="Y204" s="41"/>
    </row>
    <row r="205" spans="25:25" x14ac:dyDescent="0.25">
      <c r="Y205" s="41"/>
    </row>
    <row r="206" spans="25:25" x14ac:dyDescent="0.25">
      <c r="Y206" s="41"/>
    </row>
    <row r="207" spans="25:25" x14ac:dyDescent="0.25">
      <c r="Y207" s="41"/>
    </row>
    <row r="208" spans="25:25" x14ac:dyDescent="0.25">
      <c r="Y208" s="41"/>
    </row>
    <row r="209" spans="25:25" x14ac:dyDescent="0.25">
      <c r="Y209" s="41"/>
    </row>
    <row r="210" spans="25:25" x14ac:dyDescent="0.25">
      <c r="Y210" s="41"/>
    </row>
    <row r="211" spans="25:25" x14ac:dyDescent="0.25">
      <c r="Y211" s="41"/>
    </row>
    <row r="212" spans="25:25" x14ac:dyDescent="0.25">
      <c r="Y212" s="41"/>
    </row>
    <row r="213" spans="25:25" x14ac:dyDescent="0.25">
      <c r="Y213" s="41"/>
    </row>
    <row r="214" spans="25:25" x14ac:dyDescent="0.25">
      <c r="Y214" s="41"/>
    </row>
    <row r="215" spans="25:25" x14ac:dyDescent="0.25">
      <c r="Y215" s="41"/>
    </row>
    <row r="216" spans="25:25" x14ac:dyDescent="0.25">
      <c r="Y216" s="41"/>
    </row>
    <row r="217" spans="25:25" x14ac:dyDescent="0.25">
      <c r="Y217" s="41"/>
    </row>
    <row r="218" spans="25:25" x14ac:dyDescent="0.25">
      <c r="Y218" s="41"/>
    </row>
    <row r="219" spans="25:25" x14ac:dyDescent="0.25">
      <c r="Y219" s="41"/>
    </row>
    <row r="220" spans="25:25" x14ac:dyDescent="0.25">
      <c r="Y220" s="41"/>
    </row>
    <row r="221" spans="25:25" x14ac:dyDescent="0.25">
      <c r="Y221" s="41"/>
    </row>
    <row r="222" spans="25:25" x14ac:dyDescent="0.25">
      <c r="Y222" s="44"/>
    </row>
    <row r="223" spans="25:25" x14ac:dyDescent="0.25">
      <c r="Y223" s="41"/>
    </row>
    <row r="224" spans="25:25" x14ac:dyDescent="0.25">
      <c r="Y224" s="41"/>
    </row>
    <row r="225" spans="25:25" x14ac:dyDescent="0.25">
      <c r="Y225" s="41"/>
    </row>
    <row r="226" spans="25:25" x14ac:dyDescent="0.25">
      <c r="Y226" s="43"/>
    </row>
    <row r="227" spans="25:25" x14ac:dyDescent="0.25">
      <c r="Y227" s="43"/>
    </row>
    <row r="228" spans="25:25" x14ac:dyDescent="0.25">
      <c r="Y228" s="40"/>
    </row>
    <row r="229" spans="25:25" x14ac:dyDescent="0.25">
      <c r="Y229" s="40"/>
    </row>
    <row r="230" spans="25:25" x14ac:dyDescent="0.25">
      <c r="Y230" s="40"/>
    </row>
    <row r="231" spans="25:25" x14ac:dyDescent="0.25">
      <c r="Y231" s="40"/>
    </row>
    <row r="232" spans="25:25" x14ac:dyDescent="0.25">
      <c r="Y232" s="40"/>
    </row>
    <row r="233" spans="25:25" x14ac:dyDescent="0.25">
      <c r="Y233" s="40"/>
    </row>
    <row r="234" spans="25:25" x14ac:dyDescent="0.25">
      <c r="Y234" s="40"/>
    </row>
    <row r="235" spans="25:25" x14ac:dyDescent="0.25">
      <c r="Y235" s="40"/>
    </row>
    <row r="236" spans="25:25" x14ac:dyDescent="0.25">
      <c r="Y236" s="40"/>
    </row>
    <row r="237" spans="25:25" x14ac:dyDescent="0.25">
      <c r="Y237" s="40"/>
    </row>
    <row r="238" spans="25:25" x14ac:dyDescent="0.25">
      <c r="Y238" s="40"/>
    </row>
    <row r="239" spans="25:25" x14ac:dyDescent="0.25">
      <c r="Y239" s="40"/>
    </row>
  </sheetData>
  <mergeCells count="1">
    <mergeCell ref="A1:AD1"/>
  </mergeCells>
  <pageMargins left="0.19685039370078741" right="0.11811023622047244" top="0.19685039370078741" bottom="0.19685039370078741" header="0.31496062992125984" footer="0.11811023622047244"/>
  <pageSetup paperSize="9" scale="28" fitToHeight="0" orientation="landscape" r:id="rId1"/>
  <rowBreaks count="1" manualBreakCount="1">
    <brk id="17" max="16383" man="1"/>
  </rowBreak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72EF-66D5-4F60-A9BE-F2E6D78E8C3D}">
  <sheetPr>
    <pageSetUpPr fitToPage="1"/>
  </sheetPr>
  <dimension ref="A1:AH239"/>
  <sheetViews>
    <sheetView view="pageBreakPreview" zoomScale="60" zoomScaleNormal="84" workbookViewId="0">
      <selection activeCell="A4" sqref="A4:XFD4"/>
    </sheetView>
  </sheetViews>
  <sheetFormatPr defaultRowHeight="15" x14ac:dyDescent="0.25"/>
  <cols>
    <col min="1" max="1" width="11.28515625" style="8" customWidth="1"/>
    <col min="2" max="2" width="14.85546875" style="4" customWidth="1"/>
    <col min="3" max="3" width="29.7109375" customWidth="1"/>
    <col min="4" max="4" width="16.28515625" customWidth="1"/>
    <col min="5" max="5" width="11.85546875" customWidth="1"/>
    <col min="6" max="6" width="15.42578125" customWidth="1"/>
    <col min="7" max="7" width="20" customWidth="1"/>
    <col min="8" max="8" width="15.42578125" customWidth="1"/>
    <col min="9" max="9" width="18.28515625" customWidth="1"/>
    <col min="10" max="10" width="13.28515625" customWidth="1"/>
    <col min="11" max="11" width="13.7109375" customWidth="1"/>
    <col min="12" max="12" width="13.42578125" customWidth="1"/>
    <col min="13" max="13" width="19.140625" customWidth="1"/>
    <col min="14" max="14" width="21.85546875" customWidth="1"/>
    <col min="15" max="15" width="16.85546875" customWidth="1"/>
    <col min="16" max="16" width="19" customWidth="1"/>
    <col min="17" max="17" width="19.85546875" customWidth="1"/>
    <col min="18" max="18" width="16.5703125" customWidth="1"/>
    <col min="19" max="19" width="19.28515625" customWidth="1"/>
    <col min="20" max="20" width="14.28515625" customWidth="1"/>
    <col min="21" max="21" width="17.140625" customWidth="1"/>
    <col min="22" max="22" width="19" customWidth="1"/>
    <col min="23" max="23" width="24" customWidth="1"/>
    <col min="24" max="24" width="17.85546875" customWidth="1"/>
    <col min="25" max="25" width="13.5703125" customWidth="1"/>
    <col min="26" max="26" width="13.28515625" customWidth="1"/>
    <col min="27" max="27" width="11.140625" customWidth="1"/>
    <col min="28" max="28" width="12.140625" customWidth="1"/>
    <col min="29" max="29" width="11.7109375" customWidth="1"/>
  </cols>
  <sheetData>
    <row r="1" spans="1:31" ht="69" customHeight="1" x14ac:dyDescent="0.85">
      <c r="A1" s="307" t="s">
        <v>633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</row>
    <row r="2" spans="1:31" s="8" customFormat="1" ht="47.25" customHeight="1" x14ac:dyDescent="0.25">
      <c r="A2" s="80" t="s">
        <v>46</v>
      </c>
      <c r="B2" s="81" t="s">
        <v>43</v>
      </c>
      <c r="C2" s="82" t="s">
        <v>0</v>
      </c>
      <c r="D2" s="78" t="s">
        <v>10</v>
      </c>
      <c r="E2" s="78" t="s">
        <v>211</v>
      </c>
      <c r="F2" s="78" t="s">
        <v>27</v>
      </c>
      <c r="G2" s="78" t="s">
        <v>28</v>
      </c>
      <c r="H2" s="78" t="s">
        <v>22</v>
      </c>
      <c r="I2" s="78" t="s">
        <v>23</v>
      </c>
      <c r="J2" s="79" t="s">
        <v>29</v>
      </c>
      <c r="K2" s="79" t="s">
        <v>2</v>
      </c>
      <c r="L2" s="78" t="s">
        <v>30</v>
      </c>
      <c r="M2" s="76" t="s">
        <v>47</v>
      </c>
      <c r="N2" s="78" t="s">
        <v>13</v>
      </c>
      <c r="O2" s="78" t="s">
        <v>1</v>
      </c>
      <c r="P2" s="78" t="s">
        <v>8</v>
      </c>
      <c r="Q2" s="78" t="s">
        <v>9</v>
      </c>
      <c r="R2" s="78" t="s">
        <v>41</v>
      </c>
      <c r="S2" s="78" t="s">
        <v>21</v>
      </c>
      <c r="T2" s="78" t="s">
        <v>31</v>
      </c>
      <c r="U2" s="78" t="s">
        <v>32</v>
      </c>
      <c r="V2" s="78" t="s">
        <v>19</v>
      </c>
      <c r="W2" s="78" t="s">
        <v>33</v>
      </c>
      <c r="X2" s="78" t="s">
        <v>34</v>
      </c>
      <c r="Y2" s="78" t="s">
        <v>24</v>
      </c>
      <c r="Z2" s="78" t="s">
        <v>37</v>
      </c>
      <c r="AA2" s="78" t="s">
        <v>45</v>
      </c>
      <c r="AB2" s="78" t="s">
        <v>40</v>
      </c>
      <c r="AC2" s="78" t="s">
        <v>20</v>
      </c>
      <c r="AD2" s="78" t="s">
        <v>42</v>
      </c>
      <c r="AE2" s="80" t="s">
        <v>18</v>
      </c>
    </row>
    <row r="3" spans="1:31" s="85" customFormat="1" ht="112.5" x14ac:dyDescent="0.25">
      <c r="A3" s="169">
        <f t="shared" ref="A3:A5" si="0">ROW()-2</f>
        <v>1</v>
      </c>
      <c r="B3" s="176">
        <v>46209</v>
      </c>
      <c r="C3" s="126" t="s">
        <v>355</v>
      </c>
      <c r="D3" s="125" t="s">
        <v>356</v>
      </c>
      <c r="E3" s="125" t="s">
        <v>208</v>
      </c>
      <c r="F3" s="126" t="s">
        <v>126</v>
      </c>
      <c r="G3" s="127">
        <v>39591</v>
      </c>
      <c r="H3" s="126" t="s">
        <v>357</v>
      </c>
      <c r="I3" s="126"/>
      <c r="J3" s="128">
        <f>SUM(Таблица2434567891216[[#This Row],[Средний балл аттестата]:[Балл первоочередной]])</f>
        <v>4.82</v>
      </c>
      <c r="K3" s="128">
        <v>4.82</v>
      </c>
      <c r="L3" s="126" t="s">
        <v>508</v>
      </c>
      <c r="M3" s="126"/>
      <c r="N3" s="126" t="s">
        <v>376</v>
      </c>
      <c r="O3" s="126" t="s">
        <v>62</v>
      </c>
      <c r="P3" s="126" t="s">
        <v>6</v>
      </c>
      <c r="Q3" s="126" t="s">
        <v>692</v>
      </c>
      <c r="R3" s="126" t="s">
        <v>634</v>
      </c>
      <c r="S3" s="126" t="s">
        <v>52</v>
      </c>
      <c r="T3" s="126" t="s">
        <v>51</v>
      </c>
      <c r="U3" s="126"/>
      <c r="V3" s="127">
        <v>45471</v>
      </c>
      <c r="W3" s="126" t="s">
        <v>358</v>
      </c>
      <c r="X3" s="126"/>
      <c r="Y3" s="126" t="s">
        <v>121</v>
      </c>
      <c r="Z3" s="126"/>
      <c r="AA3" s="126"/>
      <c r="AB3" s="126"/>
      <c r="AC3" s="126"/>
      <c r="AD3" s="126"/>
      <c r="AE3" s="129" t="s">
        <v>52</v>
      </c>
    </row>
    <row r="4" spans="1:31" s="238" customFormat="1" ht="75" x14ac:dyDescent="0.25">
      <c r="A4" s="241">
        <f t="shared" si="0"/>
        <v>2</v>
      </c>
      <c r="B4" s="283">
        <v>46230</v>
      </c>
      <c r="C4" s="246" t="s">
        <v>662</v>
      </c>
      <c r="D4" s="247" t="s">
        <v>663</v>
      </c>
      <c r="E4" s="247" t="s">
        <v>209</v>
      </c>
      <c r="F4" s="246" t="s">
        <v>126</v>
      </c>
      <c r="G4" s="283">
        <v>40189</v>
      </c>
      <c r="H4" s="246" t="s">
        <v>664</v>
      </c>
      <c r="I4" s="246" t="s">
        <v>665</v>
      </c>
      <c r="J4" s="284">
        <f>SUM(Таблица2434567891216[[#This Row],[Средний балл аттестата]:[Балл первоочередной]])</f>
        <v>3.9</v>
      </c>
      <c r="K4" s="285">
        <v>3.9</v>
      </c>
      <c r="L4" s="246" t="s">
        <v>552</v>
      </c>
      <c r="M4" s="286"/>
      <c r="N4" s="246" t="s">
        <v>376</v>
      </c>
      <c r="O4" s="246" t="s">
        <v>62</v>
      </c>
      <c r="P4" s="286"/>
      <c r="Q4" s="286"/>
      <c r="R4" s="286"/>
      <c r="S4" s="246" t="s">
        <v>52</v>
      </c>
      <c r="T4" s="246" t="s">
        <v>112</v>
      </c>
      <c r="U4" s="246" t="s">
        <v>76</v>
      </c>
      <c r="V4" s="283">
        <v>46209</v>
      </c>
      <c r="W4" s="246" t="s">
        <v>666</v>
      </c>
      <c r="X4" s="286"/>
      <c r="Y4" s="246" t="s">
        <v>385</v>
      </c>
      <c r="Z4" s="246" t="s">
        <v>52</v>
      </c>
      <c r="AA4" s="237" t="s">
        <v>52</v>
      </c>
      <c r="AB4" s="246" t="s">
        <v>52</v>
      </c>
      <c r="AC4" s="246" t="s">
        <v>52</v>
      </c>
      <c r="AD4" s="246" t="s">
        <v>52</v>
      </c>
      <c r="AE4" s="246" t="s">
        <v>52</v>
      </c>
    </row>
    <row r="5" spans="1:31" s="214" customFormat="1" ht="131.25" x14ac:dyDescent="0.25">
      <c r="A5" s="217">
        <f t="shared" si="0"/>
        <v>3</v>
      </c>
      <c r="B5" s="211">
        <v>46244</v>
      </c>
      <c r="C5" s="215" t="s">
        <v>738</v>
      </c>
      <c r="D5" s="215" t="s">
        <v>739</v>
      </c>
      <c r="E5" s="215" t="s">
        <v>208</v>
      </c>
      <c r="F5" s="215" t="s">
        <v>126</v>
      </c>
      <c r="G5" s="211">
        <v>40267</v>
      </c>
      <c r="H5" s="215" t="s">
        <v>740</v>
      </c>
      <c r="I5" s="215"/>
      <c r="J5" s="216">
        <f>SUM(Таблица2434567891216[[#This Row],[Средний балл аттестата]:[Балл первоочередной]])</f>
        <v>3.81</v>
      </c>
      <c r="K5" s="215">
        <v>3.81</v>
      </c>
      <c r="L5" s="215" t="s">
        <v>508</v>
      </c>
      <c r="M5" s="215"/>
      <c r="N5" s="215" t="s">
        <v>376</v>
      </c>
      <c r="O5" s="215" t="s">
        <v>62</v>
      </c>
      <c r="P5" s="215" t="s">
        <v>15</v>
      </c>
      <c r="Q5" s="215"/>
      <c r="R5" s="215"/>
      <c r="S5" s="215" t="s">
        <v>52</v>
      </c>
      <c r="T5" s="215" t="s">
        <v>51</v>
      </c>
      <c r="U5" s="215" t="s">
        <v>76</v>
      </c>
      <c r="V5" s="211">
        <v>46200</v>
      </c>
      <c r="W5" s="215" t="s">
        <v>741</v>
      </c>
      <c r="X5" s="215"/>
      <c r="Y5" s="215" t="s">
        <v>742</v>
      </c>
      <c r="Z5" s="215" t="s">
        <v>52</v>
      </c>
      <c r="AA5" s="215" t="s">
        <v>52</v>
      </c>
      <c r="AB5" s="215" t="s">
        <v>52</v>
      </c>
      <c r="AC5" s="215" t="s">
        <v>52</v>
      </c>
      <c r="AD5" s="215" t="s">
        <v>52</v>
      </c>
      <c r="AE5" s="215" t="s">
        <v>53</v>
      </c>
    </row>
    <row r="6" spans="1:31" s="8" customFormat="1" ht="18.75" x14ac:dyDescent="0.25">
      <c r="A6" s="98">
        <f t="shared" ref="A6:A34" si="1">ROW()-2</f>
        <v>4</v>
      </c>
      <c r="B6" s="99"/>
      <c r="C6" s="87"/>
      <c r="D6" s="90"/>
      <c r="E6" s="90"/>
      <c r="F6" s="87"/>
      <c r="G6" s="88"/>
      <c r="H6" s="87"/>
      <c r="I6" s="87"/>
      <c r="J6" s="89">
        <f>SUM(Таблица2434567891216[[#This Row],[Средний балл аттестата]:[Балл первоочередной]])</f>
        <v>0</v>
      </c>
      <c r="K6" s="89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  <c r="W6" s="87"/>
      <c r="X6" s="87"/>
      <c r="Y6" s="87"/>
      <c r="Z6" s="87"/>
      <c r="AA6" s="87"/>
      <c r="AB6" s="87"/>
      <c r="AC6" s="87"/>
      <c r="AD6" s="87"/>
      <c r="AE6" s="113"/>
    </row>
    <row r="7" spans="1:31" s="8" customFormat="1" ht="18.75" x14ac:dyDescent="0.25">
      <c r="A7" s="98">
        <f t="shared" si="1"/>
        <v>5</v>
      </c>
      <c r="B7" s="99"/>
      <c r="C7" s="87"/>
      <c r="D7" s="90"/>
      <c r="E7" s="90"/>
      <c r="F7" s="87"/>
      <c r="G7" s="88"/>
      <c r="H7" s="87"/>
      <c r="I7" s="87"/>
      <c r="J7" s="89">
        <f>SUM(Таблица2434567891216[[#This Row],[Средний балл аттестата]:[Балл первоочередной]])</f>
        <v>0</v>
      </c>
      <c r="K7" s="89"/>
      <c r="L7" s="87"/>
      <c r="M7" s="87"/>
      <c r="N7" s="87"/>
      <c r="O7" s="87"/>
      <c r="P7" s="87"/>
      <c r="Q7" s="87"/>
      <c r="R7" s="87"/>
      <c r="S7" s="87"/>
      <c r="T7" s="87"/>
      <c r="U7" s="87"/>
      <c r="V7" s="88"/>
      <c r="W7" s="87"/>
      <c r="X7" s="87"/>
      <c r="Y7" s="87"/>
      <c r="Z7" s="87"/>
      <c r="AA7" s="87"/>
      <c r="AB7" s="87"/>
      <c r="AC7" s="87"/>
      <c r="AD7" s="87"/>
      <c r="AE7" s="113"/>
    </row>
    <row r="8" spans="1:31" s="8" customFormat="1" ht="18.75" x14ac:dyDescent="0.3">
      <c r="A8" s="108">
        <f t="shared" si="1"/>
        <v>6</v>
      </c>
      <c r="B8" s="145"/>
      <c r="C8" s="87"/>
      <c r="D8" s="87"/>
      <c r="E8" s="87"/>
      <c r="F8" s="87"/>
      <c r="G8" s="88"/>
      <c r="H8" s="87"/>
      <c r="I8" s="87"/>
      <c r="J8" s="89">
        <f>SUM(Таблица2434567891216[[#This Row],[Средний балл аттестата]:[Балл первоочередной]])</f>
        <v>0</v>
      </c>
      <c r="K8" s="89"/>
      <c r="L8" s="89"/>
      <c r="M8" s="89"/>
      <c r="N8" s="87"/>
      <c r="O8" s="87"/>
      <c r="P8" s="87"/>
      <c r="Q8" s="87"/>
      <c r="R8" s="87"/>
      <c r="S8" s="87"/>
      <c r="T8" s="87"/>
      <c r="U8" s="87"/>
      <c r="V8" s="88"/>
      <c r="W8" s="87"/>
      <c r="X8" s="87"/>
      <c r="Y8" s="87"/>
      <c r="Z8" s="87"/>
      <c r="AA8" s="87"/>
      <c r="AB8" s="87"/>
      <c r="AC8" s="87"/>
      <c r="AD8" s="87"/>
      <c r="AE8" s="113"/>
    </row>
    <row r="9" spans="1:31" s="8" customFormat="1" ht="18.75" x14ac:dyDescent="0.25">
      <c r="A9" s="108">
        <f t="shared" si="1"/>
        <v>7</v>
      </c>
      <c r="B9" s="99"/>
      <c r="C9" s="87"/>
      <c r="D9" s="87"/>
      <c r="E9" s="87"/>
      <c r="F9" s="87"/>
      <c r="G9" s="88"/>
      <c r="H9" s="87"/>
      <c r="I9" s="87"/>
      <c r="J9" s="89">
        <f>SUM(Таблица2434567891216[[#This Row],[Средний балл аттестата]:[Балл первоочередной]])</f>
        <v>0</v>
      </c>
      <c r="K9" s="89"/>
      <c r="L9" s="89"/>
      <c r="M9" s="89"/>
      <c r="N9" s="87"/>
      <c r="O9" s="87"/>
      <c r="P9" s="87"/>
      <c r="Q9" s="87"/>
      <c r="R9" s="87"/>
      <c r="S9" s="87"/>
      <c r="T9" s="87"/>
      <c r="U9" s="87"/>
      <c r="V9" s="88"/>
      <c r="W9" s="87"/>
      <c r="X9" s="87"/>
      <c r="Y9" s="87"/>
      <c r="Z9" s="87"/>
      <c r="AA9" s="87"/>
      <c r="AB9" s="87"/>
      <c r="AC9" s="87"/>
      <c r="AD9" s="87"/>
      <c r="AE9" s="113"/>
    </row>
    <row r="10" spans="1:31" s="8" customFormat="1" ht="63.75" customHeight="1" x14ac:dyDescent="0.3">
      <c r="A10" s="108">
        <f t="shared" si="1"/>
        <v>8</v>
      </c>
      <c r="B10" s="145"/>
      <c r="C10" s="89"/>
      <c r="D10" s="87"/>
      <c r="E10" s="87"/>
      <c r="F10" s="87"/>
      <c r="G10" s="107"/>
      <c r="H10" s="106"/>
      <c r="I10" s="106"/>
      <c r="J10" s="89">
        <f>SUM(Таблица2434567891216[[#This Row],[Средний балл аттестата]:[Балл первоочередной]])</f>
        <v>0</v>
      </c>
      <c r="K10" s="89"/>
      <c r="L10" s="87"/>
      <c r="M10" s="106"/>
      <c r="N10" s="87"/>
      <c r="O10" s="87"/>
      <c r="P10" s="87"/>
      <c r="Q10" s="87"/>
      <c r="R10" s="87"/>
      <c r="S10" s="106"/>
      <c r="T10" s="106"/>
      <c r="U10" s="106"/>
      <c r="V10" s="107"/>
      <c r="W10" s="106"/>
      <c r="X10" s="106"/>
      <c r="Y10" s="106"/>
      <c r="Z10" s="106"/>
      <c r="AA10" s="106"/>
      <c r="AB10" s="106"/>
      <c r="AC10" s="106"/>
      <c r="AD10" s="106"/>
      <c r="AE10" s="138"/>
    </row>
    <row r="11" spans="1:31" s="8" customFormat="1" ht="18.75" x14ac:dyDescent="0.25">
      <c r="A11" s="98">
        <f t="shared" si="1"/>
        <v>9</v>
      </c>
      <c r="B11" s="99"/>
      <c r="C11" s="87"/>
      <c r="D11" s="90"/>
      <c r="E11" s="90"/>
      <c r="F11" s="87"/>
      <c r="G11" s="88"/>
      <c r="H11" s="87"/>
      <c r="I11" s="87"/>
      <c r="J11" s="89">
        <f>SUM(Таблица2434567891216[[#This Row],[Средний балл аттестата]:[Балл первоочередной]])</f>
        <v>0</v>
      </c>
      <c r="K11" s="89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8"/>
      <c r="W11" s="87"/>
      <c r="X11" s="87"/>
      <c r="Y11" s="87"/>
      <c r="Z11" s="87"/>
      <c r="AA11" s="87"/>
      <c r="AB11" s="87"/>
      <c r="AC11" s="87"/>
      <c r="AD11" s="87"/>
      <c r="AE11" s="113"/>
    </row>
    <row r="12" spans="1:31" s="8" customFormat="1" ht="18.75" x14ac:dyDescent="0.25">
      <c r="A12" s="108">
        <f t="shared" si="1"/>
        <v>10</v>
      </c>
      <c r="B12" s="99"/>
      <c r="C12" s="87"/>
      <c r="D12" s="87"/>
      <c r="E12" s="87"/>
      <c r="F12" s="87"/>
      <c r="G12" s="135"/>
      <c r="H12" s="87"/>
      <c r="I12" s="87"/>
      <c r="J12" s="89">
        <f>SUM(Таблица2434567891216[[#This Row],[Средний балл аттестата]:[Балл первоочередной]])</f>
        <v>0</v>
      </c>
      <c r="K12" s="89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8"/>
      <c r="W12" s="88"/>
      <c r="X12" s="87"/>
      <c r="Y12" s="87"/>
      <c r="Z12" s="87"/>
      <c r="AA12" s="87"/>
      <c r="AB12" s="87"/>
      <c r="AC12" s="87"/>
      <c r="AD12" s="87"/>
      <c r="AE12" s="113"/>
    </row>
    <row r="13" spans="1:31" s="8" customFormat="1" ht="18.75" x14ac:dyDescent="0.25">
      <c r="A13" s="108">
        <f t="shared" si="1"/>
        <v>11</v>
      </c>
      <c r="B13" s="99"/>
      <c r="C13" s="87"/>
      <c r="D13" s="90"/>
      <c r="E13" s="90"/>
      <c r="F13" s="87"/>
      <c r="G13" s="88"/>
      <c r="H13" s="87"/>
      <c r="I13" s="87"/>
      <c r="J13" s="89">
        <f>SUM(Таблица2434567891216[[#This Row],[Средний балл аттестата]:[Балл первоочередной]])</f>
        <v>0</v>
      </c>
      <c r="K13" s="89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8"/>
      <c r="W13" s="87"/>
      <c r="X13" s="87"/>
      <c r="Y13" s="87"/>
      <c r="Z13" s="87"/>
      <c r="AA13" s="87"/>
      <c r="AB13" s="87"/>
      <c r="AC13" s="87"/>
      <c r="AD13" s="87"/>
      <c r="AE13" s="113"/>
    </row>
    <row r="14" spans="1:31" s="8" customFormat="1" ht="18.75" x14ac:dyDescent="0.25">
      <c r="A14" s="108">
        <f t="shared" si="1"/>
        <v>12</v>
      </c>
      <c r="B14" s="99"/>
      <c r="C14" s="87"/>
      <c r="D14" s="87"/>
      <c r="E14" s="87"/>
      <c r="F14" s="87"/>
      <c r="G14" s="88"/>
      <c r="H14" s="87"/>
      <c r="I14" s="87"/>
      <c r="J14" s="89">
        <f>SUM(Таблица2434567891216[[#This Row],[Средний балл аттестата]:[Балл первоочередной]])</f>
        <v>0</v>
      </c>
      <c r="K14" s="89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8"/>
      <c r="W14" s="87"/>
      <c r="X14" s="87"/>
      <c r="Y14" s="87"/>
      <c r="Z14" s="87"/>
      <c r="AA14" s="87"/>
      <c r="AB14" s="87"/>
      <c r="AC14" s="87"/>
      <c r="AD14" s="87"/>
      <c r="AE14" s="113"/>
    </row>
    <row r="15" spans="1:31" s="8" customFormat="1" ht="18.75" x14ac:dyDescent="0.25">
      <c r="A15" s="108">
        <f t="shared" si="1"/>
        <v>13</v>
      </c>
      <c r="B15" s="99"/>
      <c r="C15" s="87"/>
      <c r="D15" s="90"/>
      <c r="E15" s="90"/>
      <c r="F15" s="89"/>
      <c r="G15" s="88"/>
      <c r="H15" s="87"/>
      <c r="I15" s="87"/>
      <c r="J15" s="89">
        <f>SUM(Таблица2434567891216[[#This Row],[Средний балл аттестата]:[Балл первоочередной]])</f>
        <v>0</v>
      </c>
      <c r="K15" s="89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8"/>
      <c r="W15" s="87"/>
      <c r="X15" s="87"/>
      <c r="Y15" s="87"/>
      <c r="Z15" s="87"/>
      <c r="AA15" s="87"/>
      <c r="AB15" s="87"/>
      <c r="AC15" s="87"/>
      <c r="AD15" s="87"/>
      <c r="AE15" s="113"/>
    </row>
    <row r="16" spans="1:31" s="8" customFormat="1" ht="18.75" x14ac:dyDescent="0.25">
      <c r="A16" s="108">
        <f t="shared" si="1"/>
        <v>14</v>
      </c>
      <c r="B16" s="111"/>
      <c r="C16" s="109"/>
      <c r="D16" s="110"/>
      <c r="E16" s="110"/>
      <c r="F16" s="109"/>
      <c r="G16" s="111"/>
      <c r="H16" s="109"/>
      <c r="I16" s="109"/>
      <c r="J16" s="89">
        <f>SUM(Таблица2434567891216[[#This Row],[Средний балл аттестата]:[Балл первоочередной]])</f>
        <v>0</v>
      </c>
      <c r="K16" s="112"/>
      <c r="L16" s="109"/>
      <c r="M16" s="109"/>
      <c r="N16" s="109"/>
      <c r="O16" s="87"/>
      <c r="P16" s="87"/>
      <c r="Q16" s="87"/>
      <c r="R16" s="87"/>
      <c r="S16" s="109"/>
      <c r="T16" s="109"/>
      <c r="U16" s="109"/>
      <c r="V16" s="111"/>
      <c r="W16" s="109"/>
      <c r="X16" s="109"/>
      <c r="Y16" s="109"/>
      <c r="Z16" s="109"/>
      <c r="AA16" s="97"/>
      <c r="AB16" s="109"/>
      <c r="AC16" s="109"/>
      <c r="AD16" s="109"/>
      <c r="AE16" s="109"/>
    </row>
    <row r="17" spans="1:33" s="8" customFormat="1" ht="20.25" x14ac:dyDescent="0.25">
      <c r="A17" s="86">
        <f t="shared" si="1"/>
        <v>15</v>
      </c>
      <c r="B17" s="96"/>
      <c r="C17" s="87"/>
      <c r="D17" s="87"/>
      <c r="E17" s="87"/>
      <c r="F17" s="87"/>
      <c r="G17" s="88"/>
      <c r="H17" s="87"/>
      <c r="I17" s="87"/>
      <c r="J17" s="89">
        <f>SUM(Таблица2434567891216[[#This Row],[Средний балл аттестата]:[Балл первоочередной]])</f>
        <v>0</v>
      </c>
      <c r="K17" s="89"/>
      <c r="L17" s="89"/>
      <c r="M17" s="89"/>
      <c r="N17" s="87"/>
      <c r="O17" s="87"/>
      <c r="P17" s="87"/>
      <c r="Q17" s="87"/>
      <c r="R17" s="87"/>
      <c r="S17" s="87"/>
      <c r="T17" s="87"/>
      <c r="U17" s="87"/>
      <c r="V17" s="88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70"/>
    </row>
    <row r="18" spans="1:33" s="8" customFormat="1" ht="18.75" x14ac:dyDescent="0.25">
      <c r="A18" s="108">
        <f t="shared" si="1"/>
        <v>16</v>
      </c>
      <c r="B18" s="99"/>
      <c r="C18" s="87"/>
      <c r="D18" s="90"/>
      <c r="E18" s="90"/>
      <c r="F18" s="87"/>
      <c r="G18" s="88"/>
      <c r="H18" s="87"/>
      <c r="I18" s="87"/>
      <c r="J18" s="89">
        <f>SUM(Таблица2434567891216[[#This Row],[Средний балл аттестата]:[Балл первоочередной]])</f>
        <v>0</v>
      </c>
      <c r="K18" s="89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8"/>
      <c r="W18" s="87"/>
      <c r="X18" s="87"/>
      <c r="Y18" s="87"/>
      <c r="Z18" s="87"/>
      <c r="AA18" s="87"/>
      <c r="AB18" s="87"/>
      <c r="AC18" s="87"/>
      <c r="AD18" s="87"/>
      <c r="AE18" s="87"/>
    </row>
    <row r="19" spans="1:33" s="8" customFormat="1" ht="18.75" x14ac:dyDescent="0.25">
      <c r="A19" s="108">
        <f t="shared" si="1"/>
        <v>17</v>
      </c>
      <c r="B19" s="111"/>
      <c r="C19" s="131"/>
      <c r="D19" s="140"/>
      <c r="E19" s="140"/>
      <c r="F19" s="131"/>
      <c r="G19" s="132"/>
      <c r="H19" s="131"/>
      <c r="I19" s="131"/>
      <c r="J19" s="89">
        <f>SUM(Таблица2434567891216[[#This Row],[Средний балл аттестата]:[Балл первоочередной]])</f>
        <v>0</v>
      </c>
      <c r="K19" s="136"/>
      <c r="L19" s="136"/>
      <c r="M19" s="131"/>
      <c r="N19" s="131"/>
      <c r="O19" s="131"/>
      <c r="P19" s="131"/>
      <c r="Q19" s="131"/>
      <c r="R19" s="131"/>
      <c r="S19" s="131"/>
      <c r="T19" s="131"/>
      <c r="U19" s="131"/>
      <c r="V19" s="132"/>
      <c r="W19" s="131"/>
      <c r="X19" s="131"/>
      <c r="Y19" s="131"/>
      <c r="Z19" s="131"/>
      <c r="AA19" s="87"/>
      <c r="AB19" s="133"/>
      <c r="AC19" s="131"/>
      <c r="AD19" s="131"/>
      <c r="AE19" s="141"/>
    </row>
    <row r="20" spans="1:33" s="8" customFormat="1" ht="56.25" customHeight="1" x14ac:dyDescent="0.3">
      <c r="A20" s="108">
        <f t="shared" si="1"/>
        <v>18</v>
      </c>
      <c r="B20" s="111"/>
      <c r="C20" s="131"/>
      <c r="D20" s="131"/>
      <c r="E20" s="131"/>
      <c r="F20" s="131"/>
      <c r="G20" s="132"/>
      <c r="H20" s="151"/>
      <c r="I20" s="151"/>
      <c r="J20" s="89">
        <f>SUM(Таблица2434567891216[[#This Row],[Средний балл аттестата]:[Балл первоочередной]])</f>
        <v>0</v>
      </c>
      <c r="K20" s="131"/>
      <c r="L20" s="136"/>
      <c r="M20" s="154"/>
      <c r="N20" s="131"/>
      <c r="O20" s="131"/>
      <c r="P20" s="131"/>
      <c r="Q20" s="131"/>
      <c r="R20" s="131"/>
      <c r="S20" s="151"/>
      <c r="T20" s="131"/>
      <c r="U20" s="131"/>
      <c r="V20" s="132"/>
      <c r="W20" s="131"/>
      <c r="X20" s="151"/>
      <c r="Y20" s="131"/>
      <c r="Z20" s="131"/>
      <c r="AA20" s="87"/>
      <c r="AB20" s="153"/>
      <c r="AC20" s="151"/>
      <c r="AD20" s="151"/>
      <c r="AE20" s="141"/>
    </row>
    <row r="21" spans="1:33" s="8" customFormat="1" ht="18.75" x14ac:dyDescent="0.25">
      <c r="A21" s="108">
        <f t="shared" si="1"/>
        <v>19</v>
      </c>
      <c r="B21" s="111"/>
      <c r="C21" s="87"/>
      <c r="D21" s="90"/>
      <c r="E21" s="90"/>
      <c r="F21" s="87"/>
      <c r="G21" s="88"/>
      <c r="H21" s="87"/>
      <c r="I21" s="87"/>
      <c r="J21" s="89">
        <f>SUM(Таблица2434567891216[[#This Row],[Средний балл аттестата]:[Балл первоочередной]])</f>
        <v>0</v>
      </c>
      <c r="K21" s="89"/>
      <c r="L21" s="89"/>
      <c r="M21" s="89"/>
      <c r="N21" s="87"/>
      <c r="O21" s="87"/>
      <c r="P21" s="87"/>
      <c r="Q21" s="87"/>
      <c r="R21" s="87"/>
      <c r="S21" s="87"/>
      <c r="T21" s="87"/>
      <c r="U21" s="87"/>
      <c r="V21" s="88"/>
      <c r="W21" s="87"/>
      <c r="X21" s="87"/>
      <c r="Y21" s="87"/>
      <c r="Z21" s="87"/>
      <c r="AA21" s="87"/>
      <c r="AB21" s="87"/>
      <c r="AC21" s="87"/>
      <c r="AD21" s="87"/>
      <c r="AE21" s="113"/>
    </row>
    <row r="22" spans="1:33" s="8" customFormat="1" ht="18.75" x14ac:dyDescent="0.3">
      <c r="A22" s="108">
        <f t="shared" si="1"/>
        <v>20</v>
      </c>
      <c r="B22" s="144"/>
      <c r="C22" s="87"/>
      <c r="D22" s="90"/>
      <c r="E22" s="90"/>
      <c r="F22" s="106"/>
      <c r="G22" s="88"/>
      <c r="H22" s="87"/>
      <c r="I22" s="87"/>
      <c r="J22" s="89">
        <f>SUM(Таблица2434567891216[[#This Row],[Средний балл аттестата]:[Балл первоочередной]])</f>
        <v>0</v>
      </c>
      <c r="K22" s="89"/>
      <c r="L22" s="89"/>
      <c r="M22" s="89"/>
      <c r="N22" s="87"/>
      <c r="O22" s="87"/>
      <c r="P22" s="87"/>
      <c r="Q22" s="87"/>
      <c r="R22" s="87"/>
      <c r="S22" s="87"/>
      <c r="T22" s="87"/>
      <c r="U22" s="87"/>
      <c r="V22" s="88"/>
      <c r="W22" s="87"/>
      <c r="X22" s="87"/>
      <c r="Y22" s="87"/>
      <c r="Z22" s="87"/>
      <c r="AA22" s="87"/>
      <c r="AB22" s="87"/>
      <c r="AC22" s="87"/>
      <c r="AD22" s="87"/>
      <c r="AE22" s="113"/>
    </row>
    <row r="23" spans="1:33" s="8" customFormat="1" ht="18.75" x14ac:dyDescent="0.25">
      <c r="A23" s="108">
        <f t="shared" si="1"/>
        <v>21</v>
      </c>
      <c r="B23" s="111"/>
      <c r="C23" s="109"/>
      <c r="D23" s="110"/>
      <c r="E23" s="110"/>
      <c r="F23" s="109"/>
      <c r="G23" s="111"/>
      <c r="H23" s="109"/>
      <c r="I23" s="109"/>
      <c r="J23" s="89">
        <f>SUM(Таблица2434567891216[[#This Row],[Средний балл аттестата]:[Балл первоочередной]])</f>
        <v>0</v>
      </c>
      <c r="K23" s="112"/>
      <c r="L23" s="112"/>
      <c r="M23" s="112"/>
      <c r="N23" s="109"/>
      <c r="O23" s="109"/>
      <c r="P23" s="109"/>
      <c r="Q23" s="109"/>
      <c r="R23" s="109"/>
      <c r="S23" s="109"/>
      <c r="T23" s="109"/>
      <c r="U23" s="109"/>
      <c r="V23" s="111"/>
      <c r="W23" s="109"/>
      <c r="X23" s="109"/>
      <c r="Y23" s="109"/>
      <c r="Z23" s="109"/>
      <c r="AA23" s="97"/>
      <c r="AB23" s="109"/>
      <c r="AC23" s="109"/>
      <c r="AD23" s="109"/>
      <c r="AE23" s="109"/>
    </row>
    <row r="24" spans="1:33" s="8" customFormat="1" ht="18.75" x14ac:dyDescent="0.3">
      <c r="A24" s="108">
        <f t="shared" si="1"/>
        <v>22</v>
      </c>
      <c r="B24" s="145"/>
      <c r="C24" s="149"/>
      <c r="D24" s="149"/>
      <c r="E24" s="149"/>
      <c r="F24" s="149"/>
      <c r="G24" s="145"/>
      <c r="H24" s="149"/>
      <c r="I24" s="149"/>
      <c r="J24" s="89">
        <f>SUM(Таблица2434567891216[[#This Row],[Средний балл аттестата]:[Балл первоочередной]])</f>
        <v>0</v>
      </c>
      <c r="K24" s="100"/>
      <c r="L24" s="152"/>
      <c r="M24" s="152"/>
      <c r="N24" s="149"/>
      <c r="O24" s="149"/>
      <c r="P24" s="149"/>
      <c r="Q24" s="149"/>
      <c r="R24" s="149"/>
      <c r="S24" s="149"/>
      <c r="T24" s="149"/>
      <c r="U24" s="149"/>
      <c r="V24" s="145"/>
      <c r="W24" s="149"/>
      <c r="X24" s="149"/>
      <c r="Y24" s="149"/>
      <c r="Z24" s="97"/>
      <c r="AA24" s="97"/>
      <c r="AB24" s="149"/>
      <c r="AC24" s="149"/>
      <c r="AD24" s="149"/>
      <c r="AE24" s="149"/>
    </row>
    <row r="25" spans="1:33" s="8" customFormat="1" ht="18.75" x14ac:dyDescent="0.25">
      <c r="A25" s="108">
        <f t="shared" si="1"/>
        <v>23</v>
      </c>
      <c r="B25" s="155"/>
      <c r="C25" s="131"/>
      <c r="D25" s="140"/>
      <c r="E25" s="140"/>
      <c r="F25" s="131"/>
      <c r="G25" s="132"/>
      <c r="H25" s="131"/>
      <c r="I25" s="131"/>
      <c r="J25" s="89">
        <f>SUM(Таблица2434567891216[[#This Row],[Средний балл аттестата]:[Балл первоочередной]])</f>
        <v>0</v>
      </c>
      <c r="K25" s="136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2"/>
      <c r="W25" s="132"/>
      <c r="X25" s="131"/>
      <c r="Y25" s="131"/>
      <c r="Z25" s="131"/>
      <c r="AA25" s="87"/>
      <c r="AB25" s="133"/>
      <c r="AC25" s="131"/>
      <c r="AD25" s="131"/>
      <c r="AE25" s="141"/>
    </row>
    <row r="26" spans="1:33" s="8" customFormat="1" ht="18.75" x14ac:dyDescent="0.3">
      <c r="A26" s="108">
        <f t="shared" si="1"/>
        <v>24</v>
      </c>
      <c r="B26" s="145"/>
      <c r="C26" s="97"/>
      <c r="D26" s="98"/>
      <c r="E26" s="98"/>
      <c r="F26" s="98"/>
      <c r="G26" s="99"/>
      <c r="H26" s="97"/>
      <c r="I26" s="97"/>
      <c r="J26" s="89">
        <f>SUM(Таблица2434567891216[[#This Row],[Средний балл аттестата]:[Балл первоочередной]])</f>
        <v>0</v>
      </c>
      <c r="K26" s="100"/>
      <c r="L26" s="100"/>
      <c r="M26" s="100"/>
      <c r="N26" s="97"/>
      <c r="O26" s="97"/>
      <c r="P26" s="97"/>
      <c r="Q26" s="97"/>
      <c r="R26" s="97"/>
      <c r="S26" s="97"/>
      <c r="T26" s="97"/>
      <c r="U26" s="97"/>
      <c r="V26" s="99"/>
      <c r="W26" s="97"/>
      <c r="X26" s="97"/>
      <c r="Y26" s="97"/>
      <c r="Z26" s="97"/>
      <c r="AA26" s="97"/>
      <c r="AB26" s="97"/>
      <c r="AC26" s="97"/>
      <c r="AD26" s="97"/>
      <c r="AE26" s="97"/>
    </row>
    <row r="27" spans="1:33" s="8" customFormat="1" ht="18.75" x14ac:dyDescent="0.3">
      <c r="A27" s="156">
        <f t="shared" si="1"/>
        <v>25</v>
      </c>
      <c r="B27" s="145"/>
      <c r="C27" s="131"/>
      <c r="D27" s="140"/>
      <c r="E27" s="140"/>
      <c r="F27" s="131"/>
      <c r="G27" s="132"/>
      <c r="H27" s="131"/>
      <c r="I27" s="131"/>
      <c r="J27" s="89">
        <f>SUM(Таблица2434567891216[[#This Row],[Средний балл аттестата]:[Балл первоочередной]])</f>
        <v>0</v>
      </c>
      <c r="K27" s="136"/>
      <c r="L27" s="136"/>
      <c r="M27" s="136"/>
      <c r="N27" s="131"/>
      <c r="O27" s="131"/>
      <c r="P27" s="131"/>
      <c r="Q27" s="131"/>
      <c r="R27" s="131"/>
      <c r="S27" s="131"/>
      <c r="T27" s="131"/>
      <c r="U27" s="131"/>
      <c r="V27" s="132"/>
      <c r="W27" s="131"/>
      <c r="X27" s="131"/>
      <c r="Y27" s="131"/>
      <c r="Z27" s="131"/>
      <c r="AA27" s="87"/>
      <c r="AB27" s="133"/>
      <c r="AC27" s="131"/>
      <c r="AD27" s="131"/>
      <c r="AE27" s="141"/>
    </row>
    <row r="28" spans="1:33" s="8" customFormat="1" ht="18.75" x14ac:dyDescent="0.3">
      <c r="A28" s="108">
        <f t="shared" si="1"/>
        <v>26</v>
      </c>
      <c r="B28" s="144"/>
      <c r="C28" s="131"/>
      <c r="D28" s="140"/>
      <c r="E28" s="110"/>
      <c r="F28" s="112"/>
      <c r="G28" s="132"/>
      <c r="H28" s="131"/>
      <c r="I28" s="131"/>
      <c r="J28" s="89">
        <f>SUM(Таблица2434567891216[[#This Row],[Средний балл аттестата]:[Балл первоочередной]])</f>
        <v>0</v>
      </c>
      <c r="K28" s="136"/>
      <c r="L28" s="136"/>
      <c r="M28" s="136"/>
      <c r="N28" s="131"/>
      <c r="O28" s="131"/>
      <c r="P28" s="131"/>
      <c r="Q28" s="131"/>
      <c r="R28" s="131"/>
      <c r="S28" s="131"/>
      <c r="T28" s="131"/>
      <c r="U28" s="131"/>
      <c r="V28" s="132"/>
      <c r="W28" s="131"/>
      <c r="X28" s="131"/>
      <c r="Y28" s="131"/>
      <c r="Z28" s="131"/>
      <c r="AA28" s="87"/>
      <c r="AB28" s="133"/>
      <c r="AC28" s="131"/>
      <c r="AD28" s="131"/>
      <c r="AE28" s="141"/>
    </row>
    <row r="29" spans="1:33" s="8" customFormat="1" ht="18.75" x14ac:dyDescent="0.25">
      <c r="A29" s="108">
        <f t="shared" si="1"/>
        <v>27</v>
      </c>
      <c r="B29" s="111"/>
      <c r="C29" s="131"/>
      <c r="D29" s="140"/>
      <c r="E29" s="110"/>
      <c r="F29" s="109"/>
      <c r="G29" s="132"/>
      <c r="H29" s="131"/>
      <c r="I29" s="131"/>
      <c r="J29" s="89">
        <f>SUM(Таблица2434567891216[[#This Row],[Средний балл аттестата]:[Балл первоочередной]])</f>
        <v>0</v>
      </c>
      <c r="K29" s="136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2"/>
      <c r="W29" s="131"/>
      <c r="X29" s="131"/>
      <c r="Y29" s="131"/>
      <c r="Z29" s="131"/>
      <c r="AA29" s="87"/>
      <c r="AB29" s="133"/>
      <c r="AC29" s="131"/>
      <c r="AD29" s="131"/>
      <c r="AE29" s="141"/>
    </row>
    <row r="30" spans="1:33" s="8" customFormat="1" ht="18.75" x14ac:dyDescent="0.3">
      <c r="A30" s="108">
        <f t="shared" si="1"/>
        <v>28</v>
      </c>
      <c r="B30" s="144"/>
      <c r="C30" s="109"/>
      <c r="D30" s="110"/>
      <c r="E30" s="110"/>
      <c r="F30" s="109"/>
      <c r="G30" s="111"/>
      <c r="H30" s="109"/>
      <c r="I30" s="109"/>
      <c r="J30" s="89">
        <f>SUM(Таблица2434567891216[[#This Row],[Средний балл аттестата]:[Балл первоочередной]])</f>
        <v>0</v>
      </c>
      <c r="K30" s="112"/>
      <c r="L30" s="112"/>
      <c r="M30" s="112"/>
      <c r="N30" s="109"/>
      <c r="O30" s="109"/>
      <c r="P30" s="109"/>
      <c r="Q30" s="109"/>
      <c r="R30" s="109"/>
      <c r="S30" s="109"/>
      <c r="T30" s="109"/>
      <c r="U30" s="109"/>
      <c r="V30" s="111"/>
      <c r="W30" s="109"/>
      <c r="X30" s="109"/>
      <c r="Y30" s="109"/>
      <c r="Z30" s="109"/>
      <c r="AA30" s="97"/>
      <c r="AB30" s="109"/>
      <c r="AC30" s="109"/>
      <c r="AD30" s="109"/>
      <c r="AE30" s="109"/>
    </row>
    <row r="31" spans="1:33" s="8" customFormat="1" ht="18.75" x14ac:dyDescent="0.25">
      <c r="A31" s="108">
        <f t="shared" si="1"/>
        <v>29</v>
      </c>
      <c r="B31" s="111"/>
      <c r="C31" s="109"/>
      <c r="D31" s="110"/>
      <c r="E31" s="110"/>
      <c r="F31" s="109"/>
      <c r="G31" s="111"/>
      <c r="H31" s="109"/>
      <c r="I31" s="109"/>
      <c r="J31" s="89">
        <f>SUM(Таблица2434567891216[[#This Row],[Средний балл аттестата]:[Балл первоочередной]])</f>
        <v>0</v>
      </c>
      <c r="K31" s="112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11"/>
      <c r="W31" s="109"/>
      <c r="X31" s="109"/>
      <c r="Y31" s="109"/>
      <c r="Z31" s="109"/>
      <c r="AA31" s="97"/>
      <c r="AB31" s="109"/>
      <c r="AC31" s="109"/>
      <c r="AD31" s="109"/>
      <c r="AE31" s="109"/>
    </row>
    <row r="32" spans="1:33" s="8" customFormat="1" ht="18.75" x14ac:dyDescent="0.3">
      <c r="A32" s="156">
        <f t="shared" si="1"/>
        <v>30</v>
      </c>
      <c r="B32" s="111"/>
      <c r="C32" s="109"/>
      <c r="D32" s="109"/>
      <c r="E32" s="109"/>
      <c r="F32" s="109"/>
      <c r="G32" s="111"/>
      <c r="H32" s="109"/>
      <c r="I32" s="109"/>
      <c r="J32" s="89">
        <f>SUM(Таблица2434567891216[[#This Row],[Средний балл аттестата]:[Балл первоочередной]])</f>
        <v>0</v>
      </c>
      <c r="K32" s="112"/>
      <c r="L32" s="112"/>
      <c r="M32" s="112"/>
      <c r="N32" s="109"/>
      <c r="O32" s="109"/>
      <c r="P32" s="109"/>
      <c r="Q32" s="109"/>
      <c r="R32" s="109"/>
      <c r="S32" s="109"/>
      <c r="T32" s="109"/>
      <c r="U32" s="109"/>
      <c r="V32" s="111"/>
      <c r="W32" s="109"/>
      <c r="X32" s="109"/>
      <c r="Y32" s="109"/>
      <c r="Z32" s="97"/>
      <c r="AA32" s="97"/>
      <c r="AB32" s="109"/>
      <c r="AC32" s="109"/>
      <c r="AD32" s="109"/>
      <c r="AE32" s="109"/>
    </row>
    <row r="33" spans="1:34" s="8" customFormat="1" ht="18.75" x14ac:dyDescent="0.3">
      <c r="A33" s="156">
        <f t="shared" si="1"/>
        <v>31</v>
      </c>
      <c r="B33" s="144"/>
      <c r="C33" s="109"/>
      <c r="D33" s="110"/>
      <c r="E33" s="110"/>
      <c r="F33" s="109"/>
      <c r="G33" s="111"/>
      <c r="H33" s="109"/>
      <c r="I33" s="109"/>
      <c r="J33" s="89">
        <f>SUM(Таблица2434567891216[[#This Row],[Средний балл аттестата]:[Балл первоочередной]])</f>
        <v>0</v>
      </c>
      <c r="K33" s="112"/>
      <c r="L33" s="112"/>
      <c r="M33" s="112"/>
      <c r="N33" s="109"/>
      <c r="O33" s="109"/>
      <c r="P33" s="109"/>
      <c r="Q33" s="109"/>
      <c r="R33" s="109"/>
      <c r="S33" s="109"/>
      <c r="T33" s="109"/>
      <c r="U33" s="109"/>
      <c r="V33" s="111"/>
      <c r="W33" s="109"/>
      <c r="X33" s="109"/>
      <c r="Y33" s="109"/>
      <c r="Z33" s="113"/>
      <c r="AA33" s="113"/>
      <c r="AB33" s="109"/>
      <c r="AC33" s="109"/>
      <c r="AD33" s="109"/>
      <c r="AE33" s="109"/>
    </row>
    <row r="34" spans="1:34" s="8" customFormat="1" ht="18.75" x14ac:dyDescent="0.3">
      <c r="A34" s="110">
        <f t="shared" si="1"/>
        <v>32</v>
      </c>
      <c r="B34" s="144"/>
      <c r="C34" s="109"/>
      <c r="D34" s="110"/>
      <c r="E34" s="110"/>
      <c r="F34" s="122"/>
      <c r="G34" s="111"/>
      <c r="H34" s="109"/>
      <c r="I34" s="109"/>
      <c r="J34" s="89">
        <f>SUM(Таблица2434567891216[[#This Row],[Средний балл аттестата]:[Балл первоочередной]])</f>
        <v>0</v>
      </c>
      <c r="K34" s="112"/>
      <c r="L34" s="112"/>
      <c r="M34" s="112"/>
      <c r="N34" s="109"/>
      <c r="O34" s="109"/>
      <c r="P34" s="109"/>
      <c r="Q34" s="109"/>
      <c r="R34" s="109"/>
      <c r="S34" s="109"/>
      <c r="T34" s="109"/>
      <c r="U34" s="109"/>
      <c r="V34" s="111"/>
      <c r="W34" s="109"/>
      <c r="X34" s="109"/>
      <c r="Y34" s="109"/>
      <c r="Z34" s="97"/>
      <c r="AA34" s="97"/>
      <c r="AB34" s="109"/>
      <c r="AC34" s="109"/>
      <c r="AD34" s="109"/>
      <c r="AE34" s="109"/>
    </row>
    <row r="35" spans="1:34" s="8" customFormat="1" ht="74.25" customHeight="1" x14ac:dyDescent="0.25">
      <c r="A35" s="98">
        <f t="shared" ref="A35:A60" si="2">ROW()-2</f>
        <v>33</v>
      </c>
      <c r="B35" s="111"/>
      <c r="C35" s="131"/>
      <c r="D35" s="140"/>
      <c r="E35" s="110"/>
      <c r="F35" s="109"/>
      <c r="G35" s="132"/>
      <c r="H35" s="131"/>
      <c r="I35" s="131"/>
      <c r="J35" s="89">
        <f>SUM(Таблица2434567891216[[#This Row],[Средний балл аттестата]:[Балл первоочередной]])</f>
        <v>0</v>
      </c>
      <c r="K35" s="136"/>
      <c r="L35" s="136"/>
      <c r="M35" s="136"/>
      <c r="N35" s="131"/>
      <c r="O35" s="131"/>
      <c r="P35" s="131"/>
      <c r="Q35" s="131"/>
      <c r="R35" s="131"/>
      <c r="S35" s="131"/>
      <c r="T35" s="131"/>
      <c r="U35" s="131"/>
      <c r="V35" s="132"/>
      <c r="W35" s="131"/>
      <c r="X35" s="131"/>
      <c r="Y35" s="131"/>
      <c r="Z35" s="131"/>
      <c r="AA35" s="87"/>
      <c r="AB35" s="133"/>
      <c r="AC35" s="131"/>
      <c r="AD35" s="131"/>
      <c r="AE35" s="141"/>
    </row>
    <row r="36" spans="1:34" s="8" customFormat="1" ht="18.75" x14ac:dyDescent="0.25">
      <c r="A36" s="98">
        <f t="shared" si="2"/>
        <v>34</v>
      </c>
      <c r="B36" s="111"/>
      <c r="C36" s="131"/>
      <c r="D36" s="131"/>
      <c r="E36" s="109"/>
      <c r="F36" s="109"/>
      <c r="G36" s="132"/>
      <c r="H36" s="131"/>
      <c r="I36" s="131"/>
      <c r="J36" s="89">
        <f>SUM(Таблица2434567891216[[#This Row],[Средний балл аттестата]:[Балл первоочередной]])</f>
        <v>0</v>
      </c>
      <c r="K36" s="136"/>
      <c r="L36" s="136"/>
      <c r="M36" s="136"/>
      <c r="N36" s="136"/>
      <c r="O36" s="131"/>
      <c r="P36" s="131"/>
      <c r="Q36" s="131"/>
      <c r="R36" s="131"/>
      <c r="S36" s="131"/>
      <c r="T36" s="131"/>
      <c r="U36" s="131"/>
      <c r="V36" s="132"/>
      <c r="W36" s="131"/>
      <c r="X36" s="131"/>
      <c r="Y36" s="131"/>
      <c r="Z36" s="131"/>
      <c r="AA36" s="87"/>
      <c r="AB36" s="133"/>
      <c r="AC36" s="131"/>
      <c r="AD36" s="131"/>
      <c r="AE36" s="141"/>
    </row>
    <row r="37" spans="1:34" s="8" customFormat="1" ht="68.25" customHeight="1" x14ac:dyDescent="0.25">
      <c r="A37" s="110">
        <f t="shared" si="2"/>
        <v>35</v>
      </c>
      <c r="B37" s="148"/>
      <c r="C37" s="109"/>
      <c r="D37" s="110"/>
      <c r="E37" s="110"/>
      <c r="F37" s="119"/>
      <c r="G37" s="111"/>
      <c r="H37" s="109"/>
      <c r="I37" s="109"/>
      <c r="J37" s="89">
        <f>SUM(Таблица2434567891216[[#This Row],[Средний балл аттестата]:[Балл первоочередной]])</f>
        <v>0</v>
      </c>
      <c r="K37" s="112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11"/>
      <c r="W37" s="109"/>
      <c r="X37" s="109"/>
      <c r="Y37" s="109"/>
      <c r="Z37" s="97"/>
      <c r="AA37" s="97"/>
      <c r="AB37" s="109"/>
      <c r="AC37" s="109"/>
      <c r="AD37" s="109"/>
      <c r="AE37" s="109"/>
    </row>
    <row r="38" spans="1:34" s="8" customFormat="1" ht="18.75" x14ac:dyDescent="0.3">
      <c r="A38" s="150">
        <f t="shared" si="2"/>
        <v>36</v>
      </c>
      <c r="B38" s="144"/>
      <c r="C38" s="131"/>
      <c r="D38" s="136"/>
      <c r="E38" s="112"/>
      <c r="F38" s="109"/>
      <c r="G38" s="132"/>
      <c r="H38" s="131"/>
      <c r="I38" s="131"/>
      <c r="J38" s="89">
        <f>SUM(Таблица2434567891216[[#This Row],[Средний балл аттестата]:[Балл первоочередной]])</f>
        <v>0</v>
      </c>
      <c r="K38" s="136"/>
      <c r="L38" s="136"/>
      <c r="M38" s="136"/>
      <c r="N38" s="131"/>
      <c r="O38" s="131"/>
      <c r="P38" s="131"/>
      <c r="Q38" s="131"/>
      <c r="R38" s="131"/>
      <c r="S38" s="131"/>
      <c r="T38" s="131"/>
      <c r="U38" s="131"/>
      <c r="V38" s="132"/>
      <c r="W38" s="131"/>
      <c r="X38" s="131"/>
      <c r="Y38" s="131"/>
      <c r="Z38" s="131"/>
      <c r="AA38" s="87"/>
      <c r="AB38" s="133"/>
      <c r="AC38" s="131"/>
      <c r="AD38" s="131"/>
      <c r="AE38" s="141"/>
    </row>
    <row r="39" spans="1:34" s="8" customFormat="1" ht="18.75" x14ac:dyDescent="0.3">
      <c r="A39" s="156">
        <f t="shared" si="2"/>
        <v>37</v>
      </c>
      <c r="B39" s="99"/>
      <c r="C39" s="87"/>
      <c r="D39" s="90"/>
      <c r="E39" s="90"/>
      <c r="F39" s="87"/>
      <c r="G39" s="88"/>
      <c r="H39" s="87"/>
      <c r="I39" s="87"/>
      <c r="J39" s="89">
        <f>SUM(Таблица2434567891216[[#This Row],[Средний балл аттестата]:[Балл первоочередной]])</f>
        <v>0</v>
      </c>
      <c r="K39" s="89"/>
      <c r="L39" s="89"/>
      <c r="M39" s="89"/>
      <c r="N39" s="87"/>
      <c r="O39" s="87"/>
      <c r="P39" s="87"/>
      <c r="Q39" s="87"/>
      <c r="R39" s="87"/>
      <c r="S39" s="87"/>
      <c r="T39" s="87"/>
      <c r="U39" s="87"/>
      <c r="V39" s="88"/>
      <c r="W39" s="87"/>
      <c r="X39" s="87"/>
      <c r="Y39" s="87"/>
      <c r="Z39" s="87"/>
      <c r="AA39" s="87"/>
      <c r="AB39" s="87"/>
      <c r="AC39" s="87"/>
      <c r="AD39" s="87"/>
      <c r="AE39" s="87"/>
      <c r="AF39" s="64"/>
      <c r="AG39" s="65"/>
      <c r="AH39" s="66"/>
    </row>
    <row r="40" spans="1:34" s="8" customFormat="1" ht="18.75" x14ac:dyDescent="0.3">
      <c r="A40" s="98">
        <f t="shared" si="2"/>
        <v>38</v>
      </c>
      <c r="B40" s="144"/>
      <c r="C40" s="131"/>
      <c r="D40" s="140"/>
      <c r="E40" s="110"/>
      <c r="F40" s="109"/>
      <c r="G40" s="132"/>
      <c r="H40" s="131"/>
      <c r="I40" s="131"/>
      <c r="J40" s="89">
        <f>SUM(Таблица2434567891216[[#This Row],[Средний балл аттестата]:[Балл первоочередной]])</f>
        <v>0</v>
      </c>
      <c r="K40" s="136"/>
      <c r="L40" s="136"/>
      <c r="M40" s="136"/>
      <c r="N40" s="131"/>
      <c r="O40" s="131"/>
      <c r="P40" s="131"/>
      <c r="Q40" s="131"/>
      <c r="R40" s="131"/>
      <c r="S40" s="131"/>
      <c r="T40" s="131"/>
      <c r="U40" s="131"/>
      <c r="V40" s="132"/>
      <c r="W40" s="131"/>
      <c r="X40" s="131"/>
      <c r="Y40" s="131"/>
      <c r="Z40" s="131"/>
      <c r="AA40" s="87"/>
      <c r="AB40" s="133"/>
      <c r="AC40" s="131"/>
      <c r="AD40" s="131"/>
      <c r="AE40" s="141"/>
    </row>
    <row r="41" spans="1:34" s="8" customFormat="1" ht="18.75" x14ac:dyDescent="0.3">
      <c r="A41" s="98">
        <f t="shared" si="2"/>
        <v>39</v>
      </c>
      <c r="B41" s="145"/>
      <c r="C41" s="87"/>
      <c r="D41" s="90"/>
      <c r="E41" s="90"/>
      <c r="F41" s="87"/>
      <c r="G41" s="88"/>
      <c r="H41" s="87"/>
      <c r="I41" s="87"/>
      <c r="J41" s="89">
        <f>SUM(Таблица2434567891216[[#This Row],[Средний балл аттестата]:[Балл первоочередной]])</f>
        <v>0</v>
      </c>
      <c r="K41" s="89"/>
      <c r="L41" s="89"/>
      <c r="M41" s="89"/>
      <c r="N41" s="87"/>
      <c r="O41" s="87"/>
      <c r="P41" s="87"/>
      <c r="Q41" s="87"/>
      <c r="R41" s="87"/>
      <c r="S41" s="87"/>
      <c r="T41" s="87"/>
      <c r="U41" s="87"/>
      <c r="V41" s="88"/>
      <c r="W41" s="87"/>
      <c r="X41" s="87"/>
      <c r="Y41" s="87"/>
      <c r="Z41" s="87"/>
      <c r="AA41" s="87"/>
      <c r="AB41" s="87"/>
      <c r="AC41" s="87"/>
      <c r="AD41" s="87"/>
      <c r="AE41" s="113"/>
    </row>
    <row r="42" spans="1:34" s="8" customFormat="1" ht="18.75" x14ac:dyDescent="0.25">
      <c r="A42" s="98">
        <f t="shared" si="2"/>
        <v>40</v>
      </c>
      <c r="B42" s="111"/>
      <c r="C42" s="131"/>
      <c r="D42" s="140"/>
      <c r="E42" s="110"/>
      <c r="F42" s="112"/>
      <c r="G42" s="132"/>
      <c r="H42" s="131"/>
      <c r="I42" s="131"/>
      <c r="J42" s="89">
        <f>SUM(Таблица2434567891216[[#This Row],[Средний балл аттестата]:[Балл первоочередной]])</f>
        <v>0</v>
      </c>
      <c r="K42" s="136"/>
      <c r="L42" s="136"/>
      <c r="M42" s="136"/>
      <c r="N42" s="131"/>
      <c r="O42" s="131"/>
      <c r="P42" s="131"/>
      <c r="Q42" s="131"/>
      <c r="R42" s="131"/>
      <c r="S42" s="131"/>
      <c r="T42" s="131"/>
      <c r="U42" s="131"/>
      <c r="V42" s="132"/>
      <c r="W42" s="131"/>
      <c r="X42" s="131"/>
      <c r="Y42" s="131"/>
      <c r="Z42" s="131"/>
      <c r="AA42" s="87"/>
      <c r="AB42" s="133"/>
      <c r="AC42" s="131"/>
      <c r="AD42" s="131"/>
      <c r="AE42" s="141"/>
    </row>
    <row r="43" spans="1:34" s="8" customFormat="1" ht="69" customHeight="1" x14ac:dyDescent="0.3">
      <c r="A43" s="98">
        <f t="shared" si="2"/>
        <v>41</v>
      </c>
      <c r="B43" s="111"/>
      <c r="C43" s="131"/>
      <c r="D43" s="131"/>
      <c r="E43" s="109"/>
      <c r="F43" s="109"/>
      <c r="G43" s="132"/>
      <c r="H43" s="131"/>
      <c r="I43" s="131"/>
      <c r="J43" s="89">
        <f>SUM(Таблица2434567891216[[#This Row],[Средний балл аттестата]:[Балл первоочередной]])</f>
        <v>0</v>
      </c>
      <c r="K43" s="131"/>
      <c r="L43" s="136"/>
      <c r="M43" s="136"/>
      <c r="N43" s="131"/>
      <c r="O43" s="131"/>
      <c r="P43" s="131"/>
      <c r="Q43" s="131"/>
      <c r="R43" s="151"/>
      <c r="S43" s="151"/>
      <c r="T43" s="131"/>
      <c r="U43" s="131"/>
      <c r="V43" s="132"/>
      <c r="W43" s="131"/>
      <c r="X43" s="151"/>
      <c r="Y43" s="131"/>
      <c r="Z43" s="131"/>
      <c r="AA43" s="87"/>
      <c r="AB43" s="153"/>
      <c r="AC43" s="151"/>
      <c r="AD43" s="151"/>
      <c r="AE43" s="141"/>
    </row>
    <row r="44" spans="1:34" s="8" customFormat="1" ht="18.75" x14ac:dyDescent="0.25">
      <c r="A44" s="98">
        <f t="shared" si="2"/>
        <v>42</v>
      </c>
      <c r="B44" s="130"/>
      <c r="C44" s="87"/>
      <c r="D44" s="90"/>
      <c r="E44" s="90"/>
      <c r="F44" s="87"/>
      <c r="G44" s="88"/>
      <c r="H44" s="87"/>
      <c r="I44" s="87"/>
      <c r="J44" s="89">
        <f>SUM(Таблица2434567891216[[#This Row],[Средний балл аттестата]:[Балл первоочередной]])</f>
        <v>0</v>
      </c>
      <c r="K44" s="89"/>
      <c r="L44" s="89"/>
      <c r="M44" s="89"/>
      <c r="N44" s="87"/>
      <c r="O44" s="87"/>
      <c r="P44" s="87"/>
      <c r="Q44" s="87"/>
      <c r="R44" s="87"/>
      <c r="S44" s="87"/>
      <c r="T44" s="87"/>
      <c r="U44" s="87"/>
      <c r="V44" s="88"/>
      <c r="W44" s="87"/>
      <c r="X44" s="87"/>
      <c r="Y44" s="87"/>
      <c r="Z44" s="87"/>
      <c r="AA44" s="87"/>
      <c r="AB44" s="87"/>
      <c r="AC44" s="87"/>
      <c r="AD44" s="87"/>
      <c r="AE44" s="113"/>
    </row>
    <row r="45" spans="1:34" s="8" customFormat="1" ht="18.75" x14ac:dyDescent="0.3">
      <c r="A45" s="150">
        <f t="shared" si="2"/>
        <v>43</v>
      </c>
      <c r="B45" s="144"/>
      <c r="C45" s="131"/>
      <c r="D45" s="140"/>
      <c r="E45" s="110"/>
      <c r="F45" s="109"/>
      <c r="G45" s="132"/>
      <c r="H45" s="131"/>
      <c r="I45" s="131"/>
      <c r="J45" s="89">
        <f>SUM(Таблица2434567891216[[#This Row],[Средний балл аттестата]:[Балл первоочередной]])</f>
        <v>0</v>
      </c>
      <c r="K45" s="136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2"/>
      <c r="W45" s="131"/>
      <c r="X45" s="131"/>
      <c r="Y45" s="131"/>
      <c r="Z45" s="131"/>
      <c r="AA45" s="87"/>
      <c r="AB45" s="133"/>
      <c r="AC45" s="131"/>
      <c r="AD45" s="131"/>
      <c r="AE45" s="141"/>
    </row>
    <row r="46" spans="1:34" s="8" customFormat="1" ht="18.75" x14ac:dyDescent="0.3">
      <c r="A46" s="157">
        <f t="shared" si="2"/>
        <v>44</v>
      </c>
      <c r="B46" s="144"/>
      <c r="C46" s="131"/>
      <c r="D46" s="140"/>
      <c r="E46" s="140"/>
      <c r="F46" s="136"/>
      <c r="G46" s="132"/>
      <c r="H46" s="131"/>
      <c r="I46" s="131"/>
      <c r="J46" s="89">
        <f>SUM(Таблица2434567891216[[#This Row],[Средний балл аттестата]:[Балл первоочередной]])</f>
        <v>0</v>
      </c>
      <c r="K46" s="136"/>
      <c r="L46" s="136"/>
      <c r="M46" s="136"/>
      <c r="N46" s="131"/>
      <c r="O46" s="131"/>
      <c r="P46" s="131"/>
      <c r="Q46" s="131"/>
      <c r="R46" s="131"/>
      <c r="S46" s="131"/>
      <c r="T46" s="131"/>
      <c r="U46" s="131"/>
      <c r="V46" s="132"/>
      <c r="W46" s="131"/>
      <c r="X46" s="131"/>
      <c r="Y46" s="131"/>
      <c r="Z46" s="131"/>
      <c r="AA46" s="87"/>
      <c r="AB46" s="133"/>
      <c r="AC46" s="131"/>
      <c r="AD46" s="131"/>
      <c r="AE46" s="141"/>
    </row>
    <row r="47" spans="1:34" s="8" customFormat="1" ht="18.75" x14ac:dyDescent="0.25">
      <c r="A47" s="110">
        <f t="shared" si="2"/>
        <v>45</v>
      </c>
      <c r="B47" s="111"/>
      <c r="C47" s="109"/>
      <c r="D47" s="110"/>
      <c r="E47" s="110"/>
      <c r="F47" s="109"/>
      <c r="G47" s="111"/>
      <c r="H47" s="109"/>
      <c r="I47" s="109"/>
      <c r="J47" s="89">
        <f>SUM(Таблица2434567891216[[#This Row],[Средний балл аттестата]:[Балл первоочередной]])</f>
        <v>0</v>
      </c>
      <c r="K47" s="112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11"/>
      <c r="W47" s="109"/>
      <c r="X47" s="109"/>
      <c r="Y47" s="109"/>
      <c r="Z47" s="97"/>
      <c r="AA47" s="97"/>
      <c r="AB47" s="109"/>
      <c r="AC47" s="109"/>
      <c r="AD47" s="109"/>
      <c r="AE47" s="109"/>
    </row>
    <row r="48" spans="1:34" s="8" customFormat="1" ht="39" customHeight="1" x14ac:dyDescent="0.25">
      <c r="A48" s="110">
        <f t="shared" si="2"/>
        <v>46</v>
      </c>
      <c r="B48" s="111"/>
      <c r="C48" s="131"/>
      <c r="D48" s="136"/>
      <c r="E48" s="112"/>
      <c r="F48" s="109"/>
      <c r="G48" s="132"/>
      <c r="H48" s="131"/>
      <c r="I48" s="131"/>
      <c r="J48" s="89">
        <f>SUM(Таблица2434567891216[[#This Row],[Средний балл аттестата]:[Балл первоочередной]])</f>
        <v>0</v>
      </c>
      <c r="K48" s="136"/>
      <c r="L48" s="136"/>
      <c r="M48" s="136"/>
      <c r="N48" s="131"/>
      <c r="O48" s="131"/>
      <c r="P48" s="131"/>
      <c r="Q48" s="131"/>
      <c r="R48" s="131"/>
      <c r="S48" s="131"/>
      <c r="T48" s="131"/>
      <c r="U48" s="131"/>
      <c r="V48" s="132"/>
      <c r="W48" s="131"/>
      <c r="X48" s="131"/>
      <c r="Y48" s="131"/>
      <c r="Z48" s="131"/>
      <c r="AA48" s="87"/>
      <c r="AB48" s="133"/>
      <c r="AC48" s="131"/>
      <c r="AD48" s="131"/>
      <c r="AE48" s="141"/>
    </row>
    <row r="49" spans="1:31" s="8" customFormat="1" ht="18.75" x14ac:dyDescent="0.25">
      <c r="A49" s="110">
        <f t="shared" si="2"/>
        <v>47</v>
      </c>
      <c r="B49" s="111"/>
      <c r="C49" s="109"/>
      <c r="D49" s="110"/>
      <c r="E49" s="110"/>
      <c r="F49" s="109"/>
      <c r="G49" s="111"/>
      <c r="H49" s="109"/>
      <c r="I49" s="109"/>
      <c r="J49" s="89">
        <f>SUM(Таблица2434567891216[[#This Row],[Средний балл аттестата]:[Балл первоочередной]])</f>
        <v>0</v>
      </c>
      <c r="K49" s="112"/>
      <c r="L49" s="112"/>
      <c r="M49" s="112"/>
      <c r="N49" s="109"/>
      <c r="O49" s="109"/>
      <c r="P49" s="109"/>
      <c r="Q49" s="109"/>
      <c r="R49" s="109"/>
      <c r="S49" s="109"/>
      <c r="T49" s="109"/>
      <c r="U49" s="109"/>
      <c r="V49" s="111"/>
      <c r="W49" s="109"/>
      <c r="X49" s="109"/>
      <c r="Y49" s="109"/>
      <c r="Z49" s="97"/>
      <c r="AA49" s="97"/>
      <c r="AB49" s="109"/>
      <c r="AC49" s="109"/>
      <c r="AD49" s="109"/>
      <c r="AE49" s="109"/>
    </row>
    <row r="50" spans="1:31" s="8" customFormat="1" ht="18.75" x14ac:dyDescent="0.25">
      <c r="A50" s="110">
        <f t="shared" si="2"/>
        <v>48</v>
      </c>
      <c r="B50" s="111"/>
      <c r="C50" s="109"/>
      <c r="D50" s="110"/>
      <c r="E50" s="110"/>
      <c r="F50" s="109"/>
      <c r="G50" s="111"/>
      <c r="H50" s="109"/>
      <c r="I50" s="109"/>
      <c r="J50" s="89">
        <f>SUM(Таблица2434567891216[[#This Row],[Средний балл аттестата]:[Балл первоочередной]])</f>
        <v>0</v>
      </c>
      <c r="K50" s="112"/>
      <c r="L50" s="112"/>
      <c r="M50" s="112"/>
      <c r="N50" s="109"/>
      <c r="O50" s="109"/>
      <c r="P50" s="109"/>
      <c r="Q50" s="109"/>
      <c r="R50" s="109"/>
      <c r="S50" s="109"/>
      <c r="T50" s="109"/>
      <c r="U50" s="109"/>
      <c r="V50" s="111"/>
      <c r="W50" s="109"/>
      <c r="X50" s="109"/>
      <c r="Y50" s="109"/>
      <c r="Z50" s="97"/>
      <c r="AA50" s="97"/>
      <c r="AB50" s="109"/>
      <c r="AC50" s="109"/>
      <c r="AD50" s="109"/>
      <c r="AE50" s="109"/>
    </row>
    <row r="51" spans="1:31" s="8" customFormat="1" ht="18.75" x14ac:dyDescent="0.25">
      <c r="A51" s="98">
        <f t="shared" si="2"/>
        <v>49</v>
      </c>
      <c r="B51" s="111"/>
      <c r="C51" s="131"/>
      <c r="D51" s="140"/>
      <c r="E51" s="110"/>
      <c r="F51" s="109"/>
      <c r="G51" s="132"/>
      <c r="H51" s="131"/>
      <c r="I51" s="131"/>
      <c r="J51" s="89">
        <f>SUM(Таблица2434567891216[[#This Row],[Средний балл аттестата]:[Балл первоочередной]])</f>
        <v>0</v>
      </c>
      <c r="K51" s="136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2"/>
      <c r="W51" s="131"/>
      <c r="X51" s="131"/>
      <c r="Y51" s="131"/>
      <c r="Z51" s="131"/>
      <c r="AA51" s="87"/>
      <c r="AB51" s="133"/>
      <c r="AC51" s="131"/>
      <c r="AD51" s="131"/>
      <c r="AE51" s="141"/>
    </row>
    <row r="52" spans="1:31" s="8" customFormat="1" ht="18.75" x14ac:dyDescent="0.25">
      <c r="A52" s="98">
        <f t="shared" si="2"/>
        <v>50</v>
      </c>
      <c r="B52" s="111"/>
      <c r="C52" s="131"/>
      <c r="D52" s="136"/>
      <c r="E52" s="112"/>
      <c r="F52" s="109"/>
      <c r="G52" s="132"/>
      <c r="H52" s="131"/>
      <c r="I52" s="131"/>
      <c r="J52" s="89">
        <f>SUM(Таблица2434567891216[[#This Row],[Средний балл аттестата]:[Балл первоочередной]])</f>
        <v>0</v>
      </c>
      <c r="K52" s="136"/>
      <c r="L52" s="136"/>
      <c r="M52" s="136"/>
      <c r="N52" s="131"/>
      <c r="O52" s="131"/>
      <c r="P52" s="131"/>
      <c r="Q52" s="131"/>
      <c r="R52" s="131"/>
      <c r="S52" s="131"/>
      <c r="T52" s="131"/>
      <c r="U52" s="131"/>
      <c r="V52" s="132"/>
      <c r="W52" s="131"/>
      <c r="X52" s="131"/>
      <c r="Y52" s="131"/>
      <c r="Z52" s="131"/>
      <c r="AA52" s="87"/>
      <c r="AB52" s="133"/>
      <c r="AC52" s="131"/>
      <c r="AD52" s="131"/>
      <c r="AE52" s="141"/>
    </row>
    <row r="53" spans="1:31" s="8" customFormat="1" ht="111.75" customHeight="1" x14ac:dyDescent="0.25">
      <c r="A53" s="143">
        <f t="shared" si="2"/>
        <v>51</v>
      </c>
      <c r="B53" s="111"/>
      <c r="C53" s="109"/>
      <c r="D53" s="110"/>
      <c r="E53" s="110"/>
      <c r="F53" s="109"/>
      <c r="G53" s="111"/>
      <c r="H53" s="109"/>
      <c r="I53" s="109"/>
      <c r="J53" s="100">
        <f>SUM(Таблица2434567891216[[#This Row],[Средний балл аттестата]:[Балл первоочередной]])</f>
        <v>0</v>
      </c>
      <c r="K53" s="112"/>
      <c r="L53" s="112"/>
      <c r="M53" s="112"/>
      <c r="N53" s="109"/>
      <c r="O53" s="109"/>
      <c r="P53" s="109"/>
      <c r="Q53" s="109"/>
      <c r="R53" s="109"/>
      <c r="S53" s="109"/>
      <c r="T53" s="109"/>
      <c r="U53" s="109"/>
      <c r="V53" s="111"/>
      <c r="W53" s="109"/>
      <c r="X53" s="109"/>
      <c r="Y53" s="109"/>
      <c r="Z53" s="109"/>
      <c r="AA53" s="97"/>
      <c r="AB53" s="109"/>
      <c r="AC53" s="109"/>
      <c r="AD53" s="109"/>
      <c r="AE53" s="109"/>
    </row>
    <row r="54" spans="1:31" s="8" customFormat="1" ht="18.75" x14ac:dyDescent="0.3">
      <c r="A54" s="110">
        <f t="shared" si="2"/>
        <v>52</v>
      </c>
      <c r="B54" s="144"/>
      <c r="C54" s="109"/>
      <c r="D54" s="110"/>
      <c r="E54" s="110"/>
      <c r="F54" s="109"/>
      <c r="G54" s="111"/>
      <c r="H54" s="109"/>
      <c r="I54" s="109"/>
      <c r="J54" s="89">
        <f>SUM(Таблица2434567891216[[#This Row],[Средний балл аттестата]:[Балл первоочередной]])</f>
        <v>0</v>
      </c>
      <c r="K54" s="112"/>
      <c r="L54" s="112"/>
      <c r="M54" s="112"/>
      <c r="N54" s="109"/>
      <c r="O54" s="109"/>
      <c r="P54" s="109"/>
      <c r="Q54" s="109"/>
      <c r="R54" s="109"/>
      <c r="S54" s="109"/>
      <c r="T54" s="109"/>
      <c r="U54" s="109"/>
      <c r="V54" s="111"/>
      <c r="W54" s="109"/>
      <c r="X54" s="109"/>
      <c r="Y54" s="109"/>
      <c r="Z54" s="97"/>
      <c r="AA54" s="97"/>
      <c r="AB54" s="109"/>
      <c r="AC54" s="109"/>
      <c r="AD54" s="109"/>
      <c r="AE54" s="109"/>
    </row>
    <row r="55" spans="1:31" s="8" customFormat="1" ht="18.75" x14ac:dyDescent="0.25">
      <c r="A55" s="110">
        <f t="shared" si="2"/>
        <v>53</v>
      </c>
      <c r="B55" s="148"/>
      <c r="C55" s="109"/>
      <c r="D55" s="111"/>
      <c r="E55" s="111"/>
      <c r="F55" s="119"/>
      <c r="G55" s="111"/>
      <c r="H55" s="109"/>
      <c r="I55" s="109"/>
      <c r="J55" s="89">
        <f>SUM(Таблица2434567891216[[#This Row],[Средний балл аттестата]:[Балл первоочередной]])</f>
        <v>0</v>
      </c>
      <c r="K55" s="112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11"/>
      <c r="W55" s="109"/>
      <c r="X55" s="109"/>
      <c r="Y55" s="109"/>
      <c r="Z55" s="97"/>
      <c r="AA55" s="97"/>
      <c r="AB55" s="109"/>
      <c r="AC55" s="109"/>
      <c r="AD55" s="109"/>
      <c r="AE55" s="109"/>
    </row>
    <row r="56" spans="1:31" s="8" customFormat="1" ht="18.75" x14ac:dyDescent="0.25">
      <c r="A56" s="110">
        <f t="shared" si="2"/>
        <v>54</v>
      </c>
      <c r="B56" s="111"/>
      <c r="C56" s="109"/>
      <c r="D56" s="112"/>
      <c r="E56" s="112"/>
      <c r="F56" s="109"/>
      <c r="G56" s="111"/>
      <c r="H56" s="109"/>
      <c r="I56" s="109"/>
      <c r="J56" s="89">
        <f>SUM(Таблица2434567891216[[#This Row],[Средний балл аттестата]:[Балл первоочередной]])</f>
        <v>0</v>
      </c>
      <c r="K56" s="112"/>
      <c r="L56" s="112"/>
      <c r="M56" s="112"/>
      <c r="N56" s="109"/>
      <c r="O56" s="109"/>
      <c r="P56" s="109"/>
      <c r="Q56" s="109"/>
      <c r="R56" s="109"/>
      <c r="S56" s="109"/>
      <c r="T56" s="109"/>
      <c r="U56" s="109"/>
      <c r="V56" s="111"/>
      <c r="W56" s="109"/>
      <c r="X56" s="109"/>
      <c r="Y56" s="109"/>
      <c r="Z56" s="97"/>
      <c r="AA56" s="97"/>
      <c r="AB56" s="109"/>
      <c r="AC56" s="109"/>
      <c r="AD56" s="109"/>
      <c r="AE56" s="109"/>
    </row>
    <row r="57" spans="1:31" s="8" customFormat="1" ht="18.75" x14ac:dyDescent="0.3">
      <c r="A57" s="150">
        <f t="shared" si="2"/>
        <v>55</v>
      </c>
      <c r="B57" s="144"/>
      <c r="C57" s="109"/>
      <c r="D57" s="110"/>
      <c r="E57" s="110"/>
      <c r="F57" s="122"/>
      <c r="G57" s="111"/>
      <c r="H57" s="109"/>
      <c r="I57" s="109"/>
      <c r="J57" s="89">
        <f>SUM(Таблица2434567891216[[#This Row],[Средний балл аттестата]:[Балл первоочередной]])</f>
        <v>0</v>
      </c>
      <c r="K57" s="112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11"/>
      <c r="W57" s="109"/>
      <c r="X57" s="109"/>
      <c r="Y57" s="109"/>
      <c r="Z57" s="97"/>
      <c r="AA57" s="97"/>
      <c r="AB57" s="109"/>
      <c r="AC57" s="109"/>
      <c r="AD57" s="109"/>
      <c r="AE57" s="109"/>
    </row>
    <row r="58" spans="1:31" s="8" customFormat="1" ht="18.75" x14ac:dyDescent="0.3">
      <c r="A58" s="150">
        <f t="shared" si="2"/>
        <v>56</v>
      </c>
      <c r="B58" s="144"/>
      <c r="C58" s="109"/>
      <c r="D58" s="110"/>
      <c r="E58" s="110"/>
      <c r="F58" s="109"/>
      <c r="G58" s="111"/>
      <c r="H58" s="109"/>
      <c r="I58" s="109"/>
      <c r="J58" s="89">
        <f>SUM(Таблица2434567891216[[#This Row],[Средний балл аттестата]:[Балл первоочередной]])</f>
        <v>0</v>
      </c>
      <c r="K58" s="112"/>
      <c r="L58" s="112"/>
      <c r="M58" s="112"/>
      <c r="N58" s="109"/>
      <c r="O58" s="109"/>
      <c r="P58" s="109"/>
      <c r="Q58" s="109"/>
      <c r="R58" s="109"/>
      <c r="S58" s="109"/>
      <c r="T58" s="109"/>
      <c r="U58" s="109"/>
      <c r="V58" s="111"/>
      <c r="W58" s="109"/>
      <c r="X58" s="109"/>
      <c r="Y58" s="109"/>
      <c r="Z58" s="97"/>
      <c r="AA58" s="97"/>
      <c r="AB58" s="109"/>
      <c r="AC58" s="109"/>
      <c r="AD58" s="109"/>
      <c r="AE58" s="109"/>
    </row>
    <row r="59" spans="1:31" s="8" customFormat="1" ht="18.75" x14ac:dyDescent="0.25">
      <c r="A59" s="110">
        <f t="shared" si="2"/>
        <v>57</v>
      </c>
      <c r="B59" s="111"/>
      <c r="C59" s="109"/>
      <c r="D59" s="110"/>
      <c r="E59" s="110"/>
      <c r="F59" s="109"/>
      <c r="G59" s="111"/>
      <c r="H59" s="109"/>
      <c r="I59" s="109"/>
      <c r="J59" s="89">
        <f>SUM(Таблица2434567891216[[#This Row],[Средний балл аттестата]:[Балл первоочередной]])</f>
        <v>0</v>
      </c>
      <c r="K59" s="112"/>
      <c r="L59" s="112"/>
      <c r="M59" s="112"/>
      <c r="N59" s="109"/>
      <c r="O59" s="109"/>
      <c r="P59" s="109"/>
      <c r="Q59" s="109"/>
      <c r="R59" s="109"/>
      <c r="S59" s="109"/>
      <c r="T59" s="109"/>
      <c r="U59" s="109"/>
      <c r="V59" s="111"/>
      <c r="W59" s="109"/>
      <c r="X59" s="109"/>
      <c r="Y59" s="109"/>
      <c r="Z59" s="97"/>
      <c r="AA59" s="97"/>
      <c r="AB59" s="109"/>
      <c r="AC59" s="109"/>
      <c r="AD59" s="109"/>
      <c r="AE59" s="109"/>
    </row>
    <row r="60" spans="1:31" s="8" customFormat="1" ht="18.75" x14ac:dyDescent="0.25">
      <c r="A60" s="110">
        <f t="shared" si="2"/>
        <v>58</v>
      </c>
      <c r="B60" s="111"/>
      <c r="C60" s="109"/>
      <c r="D60" s="110"/>
      <c r="E60" s="110"/>
      <c r="F60" s="109"/>
      <c r="G60" s="111"/>
      <c r="H60" s="109"/>
      <c r="I60" s="109"/>
      <c r="J60" s="89">
        <f>SUM(Таблица2434567891216[[#This Row],[Средний балл аттестата]:[Балл первоочередной]])</f>
        <v>0</v>
      </c>
      <c r="K60" s="112"/>
      <c r="L60" s="112"/>
      <c r="M60" s="112"/>
      <c r="N60" s="109"/>
      <c r="O60" s="109"/>
      <c r="P60" s="109"/>
      <c r="Q60" s="109"/>
      <c r="R60" s="109"/>
      <c r="S60" s="109"/>
      <c r="T60" s="109"/>
      <c r="U60" s="109"/>
      <c r="V60" s="111"/>
      <c r="W60" s="109"/>
      <c r="X60" s="109"/>
      <c r="Y60" s="109"/>
      <c r="Z60" s="113"/>
      <c r="AA60" s="113"/>
      <c r="AB60" s="109"/>
      <c r="AC60" s="109"/>
      <c r="AD60" s="109"/>
      <c r="AE60" s="109"/>
    </row>
    <row r="61" spans="1:31" s="8" customFormat="1" x14ac:dyDescent="0.25">
      <c r="B61" s="83"/>
      <c r="P61" s="31"/>
      <c r="Y61" s="41"/>
    </row>
    <row r="62" spans="1:31" s="8" customFormat="1" x14ac:dyDescent="0.25">
      <c r="B62" s="83"/>
      <c r="Y62" s="41"/>
    </row>
    <row r="63" spans="1:31" s="8" customFormat="1" x14ac:dyDescent="0.25">
      <c r="B63" s="83"/>
      <c r="Y63" s="41"/>
    </row>
    <row r="64" spans="1:31" s="8" customFormat="1" x14ac:dyDescent="0.25">
      <c r="B64" s="83"/>
      <c r="Y64" s="41"/>
    </row>
    <row r="65" spans="2:25" s="8" customFormat="1" x14ac:dyDescent="0.25">
      <c r="B65" s="83"/>
      <c r="Y65" s="41"/>
    </row>
    <row r="66" spans="2:25" s="8" customFormat="1" x14ac:dyDescent="0.25">
      <c r="B66" s="83"/>
      <c r="Y66" s="41"/>
    </row>
    <row r="67" spans="2:25" s="8" customFormat="1" x14ac:dyDescent="0.25">
      <c r="B67" s="83"/>
      <c r="Y67" s="41"/>
    </row>
    <row r="68" spans="2:25" s="8" customFormat="1" x14ac:dyDescent="0.25">
      <c r="B68" s="83"/>
      <c r="Y68" s="41"/>
    </row>
    <row r="69" spans="2:25" s="8" customFormat="1" x14ac:dyDescent="0.25">
      <c r="B69" s="83"/>
      <c r="Y69" s="41"/>
    </row>
    <row r="70" spans="2:25" s="8" customFormat="1" x14ac:dyDescent="0.25">
      <c r="B70" s="83"/>
      <c r="Y70" s="41"/>
    </row>
    <row r="71" spans="2:25" s="8" customFormat="1" x14ac:dyDescent="0.25">
      <c r="B71" s="83"/>
      <c r="Y71" s="41"/>
    </row>
    <row r="72" spans="2:25" s="8" customFormat="1" x14ac:dyDescent="0.25">
      <c r="B72" s="83"/>
      <c r="Y72" s="41"/>
    </row>
    <row r="73" spans="2:25" s="8" customFormat="1" x14ac:dyDescent="0.25">
      <c r="B73" s="83"/>
      <c r="Y73" s="41"/>
    </row>
    <row r="74" spans="2:25" s="8" customFormat="1" x14ac:dyDescent="0.25">
      <c r="B74" s="83"/>
      <c r="Y74" s="41"/>
    </row>
    <row r="75" spans="2:25" s="8" customFormat="1" x14ac:dyDescent="0.25">
      <c r="B75" s="83"/>
      <c r="Y75" s="41"/>
    </row>
    <row r="76" spans="2:25" s="8" customFormat="1" x14ac:dyDescent="0.25">
      <c r="B76" s="83"/>
      <c r="Y76" s="41"/>
    </row>
    <row r="77" spans="2:25" s="8" customFormat="1" x14ac:dyDescent="0.25">
      <c r="B77" s="83"/>
      <c r="Y77" s="41"/>
    </row>
    <row r="78" spans="2:25" s="8" customFormat="1" x14ac:dyDescent="0.25">
      <c r="B78" s="83"/>
      <c r="Y78" s="41"/>
    </row>
    <row r="79" spans="2:25" s="8" customFormat="1" x14ac:dyDescent="0.25">
      <c r="B79" s="83"/>
      <c r="Y79" s="41"/>
    </row>
    <row r="80" spans="2:25" s="8" customFormat="1" x14ac:dyDescent="0.25">
      <c r="B80" s="83"/>
      <c r="Y80" s="41"/>
    </row>
    <row r="81" spans="2:25" s="8" customFormat="1" x14ac:dyDescent="0.25">
      <c r="B81" s="83"/>
      <c r="Y81" s="41"/>
    </row>
    <row r="82" spans="2:25" s="8" customFormat="1" x14ac:dyDescent="0.25">
      <c r="B82" s="83"/>
      <c r="Y82" s="41"/>
    </row>
    <row r="83" spans="2:25" s="8" customFormat="1" x14ac:dyDescent="0.25">
      <c r="B83" s="83"/>
      <c r="Y83" s="41"/>
    </row>
    <row r="84" spans="2:25" s="8" customFormat="1" x14ac:dyDescent="0.25">
      <c r="B84" s="83"/>
      <c r="Y84" s="41"/>
    </row>
    <row r="85" spans="2:25" s="8" customFormat="1" x14ac:dyDescent="0.25">
      <c r="B85" s="83"/>
      <c r="Y85" s="41"/>
    </row>
    <row r="86" spans="2:25" s="8" customFormat="1" x14ac:dyDescent="0.25">
      <c r="B86" s="83"/>
      <c r="Y86" s="41"/>
    </row>
    <row r="87" spans="2:25" s="8" customFormat="1" x14ac:dyDescent="0.25">
      <c r="B87" s="83"/>
      <c r="Y87" s="41"/>
    </row>
    <row r="88" spans="2:25" s="8" customFormat="1" x14ac:dyDescent="0.25">
      <c r="B88" s="83"/>
      <c r="Y88" s="41"/>
    </row>
    <row r="89" spans="2:25" s="8" customFormat="1" x14ac:dyDescent="0.25">
      <c r="B89" s="83"/>
      <c r="Y89" s="41"/>
    </row>
    <row r="90" spans="2:25" s="8" customFormat="1" x14ac:dyDescent="0.25">
      <c r="B90" s="83"/>
      <c r="Y90" s="48"/>
    </row>
    <row r="91" spans="2:25" s="8" customFormat="1" x14ac:dyDescent="0.25">
      <c r="B91" s="83"/>
      <c r="Y91" s="41"/>
    </row>
    <row r="92" spans="2:25" s="8" customFormat="1" x14ac:dyDescent="0.25">
      <c r="B92" s="83"/>
      <c r="Y92" s="41"/>
    </row>
    <row r="93" spans="2:25" s="8" customFormat="1" x14ac:dyDescent="0.25">
      <c r="B93" s="83"/>
      <c r="Y93" s="41"/>
    </row>
    <row r="94" spans="2:25" s="8" customFormat="1" x14ac:dyDescent="0.25">
      <c r="B94" s="83"/>
      <c r="Y94" s="41"/>
    </row>
    <row r="95" spans="2:25" s="8" customFormat="1" x14ac:dyDescent="0.25">
      <c r="B95" s="83"/>
      <c r="Y95" s="41"/>
    </row>
    <row r="96" spans="2:25" s="8" customFormat="1" x14ac:dyDescent="0.25">
      <c r="B96" s="83"/>
      <c r="Y96" s="41"/>
    </row>
    <row r="97" spans="2:25" s="8" customFormat="1" x14ac:dyDescent="0.25">
      <c r="B97" s="83"/>
      <c r="Y97" s="41"/>
    </row>
    <row r="98" spans="2:25" s="8" customFormat="1" x14ac:dyDescent="0.25">
      <c r="B98" s="83"/>
      <c r="Y98" s="41"/>
    </row>
    <row r="99" spans="2:25" s="8" customFormat="1" x14ac:dyDescent="0.25">
      <c r="B99" s="83"/>
      <c r="Y99" s="41"/>
    </row>
    <row r="100" spans="2:25" s="8" customFormat="1" x14ac:dyDescent="0.25">
      <c r="B100" s="83"/>
      <c r="Y100" s="41"/>
    </row>
    <row r="101" spans="2:25" s="8" customFormat="1" x14ac:dyDescent="0.25">
      <c r="B101" s="83"/>
      <c r="Y101" s="41"/>
    </row>
    <row r="102" spans="2:25" s="8" customFormat="1" x14ac:dyDescent="0.25">
      <c r="B102" s="83"/>
      <c r="Y102" s="41"/>
    </row>
    <row r="103" spans="2:25" s="8" customFormat="1" x14ac:dyDescent="0.25">
      <c r="B103" s="83"/>
      <c r="Y103" s="41"/>
    </row>
    <row r="104" spans="2:25" s="8" customFormat="1" x14ac:dyDescent="0.25">
      <c r="B104" s="83"/>
      <c r="Y104" s="41"/>
    </row>
    <row r="105" spans="2:25" s="8" customFormat="1" x14ac:dyDescent="0.25">
      <c r="B105" s="83"/>
      <c r="Y105" s="41"/>
    </row>
    <row r="106" spans="2:25" s="8" customFormat="1" x14ac:dyDescent="0.25">
      <c r="B106" s="83"/>
      <c r="Y106" s="41"/>
    </row>
    <row r="107" spans="2:25" s="8" customFormat="1" x14ac:dyDescent="0.25">
      <c r="B107" s="83"/>
      <c r="Y107" s="41"/>
    </row>
    <row r="108" spans="2:25" s="8" customFormat="1" x14ac:dyDescent="0.25">
      <c r="B108" s="83"/>
      <c r="Y108" s="41"/>
    </row>
    <row r="109" spans="2:25" s="8" customFormat="1" x14ac:dyDescent="0.25">
      <c r="B109" s="83"/>
      <c r="Y109" s="41"/>
    </row>
    <row r="110" spans="2:25" s="8" customFormat="1" x14ac:dyDescent="0.25">
      <c r="B110" s="83"/>
      <c r="Y110" s="41"/>
    </row>
    <row r="111" spans="2:25" s="8" customFormat="1" x14ac:dyDescent="0.25">
      <c r="B111" s="83"/>
      <c r="Y111" s="48"/>
    </row>
    <row r="112" spans="2:25" s="8" customFormat="1" x14ac:dyDescent="0.25">
      <c r="B112" s="83"/>
      <c r="Y112" s="41"/>
    </row>
    <row r="113" spans="2:25" s="8" customFormat="1" x14ac:dyDescent="0.25">
      <c r="B113" s="83"/>
      <c r="Y113" s="41"/>
    </row>
    <row r="114" spans="2:25" s="8" customFormat="1" x14ac:dyDescent="0.25">
      <c r="B114" s="83"/>
      <c r="Y114" s="42"/>
    </row>
    <row r="115" spans="2:25" s="8" customFormat="1" x14ac:dyDescent="0.25">
      <c r="B115" s="83"/>
      <c r="Y115" s="41"/>
    </row>
    <row r="116" spans="2:25" s="8" customFormat="1" x14ac:dyDescent="0.25">
      <c r="B116" s="83"/>
      <c r="Y116" s="41"/>
    </row>
    <row r="117" spans="2:25" s="8" customFormat="1" x14ac:dyDescent="0.25">
      <c r="B117" s="83"/>
      <c r="Y117" s="41"/>
    </row>
    <row r="118" spans="2:25" s="8" customFormat="1" x14ac:dyDescent="0.25">
      <c r="B118" s="83"/>
      <c r="Y118" s="41"/>
    </row>
    <row r="119" spans="2:25" s="8" customFormat="1" x14ac:dyDescent="0.25">
      <c r="B119" s="83"/>
      <c r="Y119" s="41"/>
    </row>
    <row r="120" spans="2:25" s="8" customFormat="1" x14ac:dyDescent="0.25">
      <c r="B120" s="83"/>
      <c r="Y120" s="41"/>
    </row>
    <row r="121" spans="2:25" s="8" customFormat="1" x14ac:dyDescent="0.25">
      <c r="B121" s="83"/>
      <c r="Y121" s="41"/>
    </row>
    <row r="122" spans="2:25" s="8" customFormat="1" x14ac:dyDescent="0.25">
      <c r="B122" s="83"/>
      <c r="Y122" s="41"/>
    </row>
    <row r="123" spans="2:25" x14ac:dyDescent="0.25">
      <c r="Y123" s="41"/>
    </row>
    <row r="124" spans="2:25" x14ac:dyDescent="0.25">
      <c r="Y124" s="41"/>
    </row>
    <row r="125" spans="2:25" x14ac:dyDescent="0.25">
      <c r="Y125" s="41"/>
    </row>
    <row r="126" spans="2:25" x14ac:dyDescent="0.25">
      <c r="Y126" s="41"/>
    </row>
    <row r="127" spans="2:25" x14ac:dyDescent="0.25">
      <c r="Y127" s="41"/>
    </row>
    <row r="128" spans="2:25" x14ac:dyDescent="0.25">
      <c r="Y128" s="41"/>
    </row>
    <row r="129" spans="25:25" x14ac:dyDescent="0.25">
      <c r="Y129" s="41"/>
    </row>
    <row r="130" spans="25:25" x14ac:dyDescent="0.25">
      <c r="Y130" s="41"/>
    </row>
    <row r="131" spans="25:25" x14ac:dyDescent="0.25">
      <c r="Y131" s="41"/>
    </row>
    <row r="132" spans="25:25" x14ac:dyDescent="0.25">
      <c r="Y132" s="41"/>
    </row>
    <row r="133" spans="25:25" x14ac:dyDescent="0.25">
      <c r="Y133" s="41"/>
    </row>
    <row r="134" spans="25:25" x14ac:dyDescent="0.25">
      <c r="Y134" s="41"/>
    </row>
    <row r="135" spans="25:25" x14ac:dyDescent="0.25">
      <c r="Y135" s="41"/>
    </row>
    <row r="136" spans="25:25" x14ac:dyDescent="0.25">
      <c r="Y136" s="41"/>
    </row>
    <row r="137" spans="25:25" x14ac:dyDescent="0.25">
      <c r="Y137" s="41"/>
    </row>
    <row r="138" spans="25:25" x14ac:dyDescent="0.25">
      <c r="Y138" s="41"/>
    </row>
    <row r="139" spans="25:25" x14ac:dyDescent="0.25">
      <c r="Y139" s="41"/>
    </row>
    <row r="140" spans="25:25" x14ac:dyDescent="0.25">
      <c r="Y140" s="41"/>
    </row>
    <row r="141" spans="25:25" x14ac:dyDescent="0.25">
      <c r="Y141" s="41"/>
    </row>
    <row r="142" spans="25:25" x14ac:dyDescent="0.25">
      <c r="Y142" s="41"/>
    </row>
    <row r="143" spans="25:25" x14ac:dyDescent="0.25">
      <c r="Y143" s="41"/>
    </row>
    <row r="144" spans="25:25" x14ac:dyDescent="0.25">
      <c r="Y144" s="41"/>
    </row>
    <row r="145" spans="25:25" x14ac:dyDescent="0.25">
      <c r="Y145" s="41"/>
    </row>
    <row r="146" spans="25:25" x14ac:dyDescent="0.25">
      <c r="Y146" s="41"/>
    </row>
    <row r="147" spans="25:25" x14ac:dyDescent="0.25">
      <c r="Y147" s="41"/>
    </row>
    <row r="148" spans="25:25" x14ac:dyDescent="0.25">
      <c r="Y148" s="41"/>
    </row>
    <row r="149" spans="25:25" x14ac:dyDescent="0.25">
      <c r="Y149" s="41"/>
    </row>
    <row r="150" spans="25:25" x14ac:dyDescent="0.25">
      <c r="Y150" s="41"/>
    </row>
    <row r="151" spans="25:25" x14ac:dyDescent="0.25">
      <c r="Y151" s="41"/>
    </row>
    <row r="152" spans="25:25" x14ac:dyDescent="0.25">
      <c r="Y152" s="41"/>
    </row>
    <row r="153" spans="25:25" x14ac:dyDescent="0.25">
      <c r="Y153" s="41"/>
    </row>
    <row r="154" spans="25:25" x14ac:dyDescent="0.25">
      <c r="Y154" s="41"/>
    </row>
    <row r="155" spans="25:25" x14ac:dyDescent="0.25">
      <c r="Y155" s="41"/>
    </row>
    <row r="156" spans="25:25" x14ac:dyDescent="0.25">
      <c r="Y156" s="41"/>
    </row>
    <row r="157" spans="25:25" x14ac:dyDescent="0.25">
      <c r="Y157" s="41"/>
    </row>
    <row r="158" spans="25:25" x14ac:dyDescent="0.25">
      <c r="Y158" s="41"/>
    </row>
    <row r="159" spans="25:25" x14ac:dyDescent="0.25">
      <c r="Y159" s="41"/>
    </row>
    <row r="160" spans="25:25" x14ac:dyDescent="0.25">
      <c r="Y160" s="41"/>
    </row>
    <row r="161" spans="25:25" x14ac:dyDescent="0.25">
      <c r="Y161" s="41"/>
    </row>
    <row r="162" spans="25:25" x14ac:dyDescent="0.25">
      <c r="Y162" s="41"/>
    </row>
    <row r="163" spans="25:25" x14ac:dyDescent="0.25">
      <c r="Y163" s="41"/>
    </row>
    <row r="164" spans="25:25" x14ac:dyDescent="0.25">
      <c r="Y164" s="41"/>
    </row>
    <row r="165" spans="25:25" x14ac:dyDescent="0.25">
      <c r="Y165" s="41"/>
    </row>
    <row r="166" spans="25:25" x14ac:dyDescent="0.25">
      <c r="Y166" s="41"/>
    </row>
    <row r="167" spans="25:25" x14ac:dyDescent="0.25">
      <c r="Y167" s="41"/>
    </row>
    <row r="168" spans="25:25" x14ac:dyDescent="0.25">
      <c r="Y168" s="41"/>
    </row>
    <row r="169" spans="25:25" x14ac:dyDescent="0.25">
      <c r="Y169" s="41"/>
    </row>
    <row r="170" spans="25:25" x14ac:dyDescent="0.25">
      <c r="Y170" s="41"/>
    </row>
    <row r="171" spans="25:25" x14ac:dyDescent="0.25">
      <c r="Y171" s="41"/>
    </row>
    <row r="172" spans="25:25" x14ac:dyDescent="0.25">
      <c r="Y172" s="41"/>
    </row>
    <row r="173" spans="25:25" x14ac:dyDescent="0.25">
      <c r="Y173" s="41"/>
    </row>
    <row r="174" spans="25:25" x14ac:dyDescent="0.25">
      <c r="Y174" s="41"/>
    </row>
    <row r="175" spans="25:25" x14ac:dyDescent="0.25">
      <c r="Y175" s="41"/>
    </row>
    <row r="176" spans="25:25" x14ac:dyDescent="0.25">
      <c r="Y176" s="41"/>
    </row>
    <row r="177" spans="25:25" x14ac:dyDescent="0.25">
      <c r="Y177" s="41"/>
    </row>
    <row r="178" spans="25:25" x14ac:dyDescent="0.25">
      <c r="Y178" s="41"/>
    </row>
    <row r="179" spans="25:25" x14ac:dyDescent="0.25">
      <c r="Y179" s="41"/>
    </row>
    <row r="180" spans="25:25" x14ac:dyDescent="0.25">
      <c r="Y180" s="41"/>
    </row>
    <row r="181" spans="25:25" x14ac:dyDescent="0.25">
      <c r="Y181" s="41"/>
    </row>
    <row r="182" spans="25:25" x14ac:dyDescent="0.25">
      <c r="Y182" s="41"/>
    </row>
    <row r="183" spans="25:25" x14ac:dyDescent="0.25">
      <c r="Y183" s="41"/>
    </row>
    <row r="184" spans="25:25" x14ac:dyDescent="0.25">
      <c r="Y184" s="41"/>
    </row>
    <row r="185" spans="25:25" x14ac:dyDescent="0.25">
      <c r="Y185" s="41"/>
    </row>
    <row r="186" spans="25:25" x14ac:dyDescent="0.25">
      <c r="Y186" s="41"/>
    </row>
    <row r="187" spans="25:25" x14ac:dyDescent="0.25">
      <c r="Y187" s="41"/>
    </row>
    <row r="188" spans="25:25" x14ac:dyDescent="0.25">
      <c r="Y188" s="41"/>
    </row>
    <row r="189" spans="25:25" x14ac:dyDescent="0.25">
      <c r="Y189" s="41"/>
    </row>
    <row r="190" spans="25:25" x14ac:dyDescent="0.25">
      <c r="Y190" s="41"/>
    </row>
    <row r="191" spans="25:25" x14ac:dyDescent="0.25">
      <c r="Y191" s="41"/>
    </row>
    <row r="192" spans="25:25" x14ac:dyDescent="0.25">
      <c r="Y192" s="41"/>
    </row>
    <row r="193" spans="25:25" x14ac:dyDescent="0.25">
      <c r="Y193" s="41"/>
    </row>
    <row r="194" spans="25:25" x14ac:dyDescent="0.25">
      <c r="Y194" s="41"/>
    </row>
    <row r="195" spans="25:25" x14ac:dyDescent="0.25">
      <c r="Y195" s="41"/>
    </row>
    <row r="196" spans="25:25" x14ac:dyDescent="0.25">
      <c r="Y196" s="41"/>
    </row>
    <row r="197" spans="25:25" x14ac:dyDescent="0.25">
      <c r="Y197" s="41"/>
    </row>
    <row r="198" spans="25:25" x14ac:dyDescent="0.25">
      <c r="Y198" s="41"/>
    </row>
    <row r="199" spans="25:25" x14ac:dyDescent="0.25">
      <c r="Y199" s="41"/>
    </row>
    <row r="200" spans="25:25" x14ac:dyDescent="0.25">
      <c r="Y200" s="41"/>
    </row>
    <row r="201" spans="25:25" x14ac:dyDescent="0.25">
      <c r="Y201" s="41"/>
    </row>
    <row r="202" spans="25:25" x14ac:dyDescent="0.25">
      <c r="Y202" s="41"/>
    </row>
    <row r="203" spans="25:25" x14ac:dyDescent="0.25">
      <c r="Y203" s="41"/>
    </row>
    <row r="204" spans="25:25" x14ac:dyDescent="0.25">
      <c r="Y204" s="41"/>
    </row>
    <row r="205" spans="25:25" x14ac:dyDescent="0.25">
      <c r="Y205" s="41"/>
    </row>
    <row r="206" spans="25:25" x14ac:dyDescent="0.25">
      <c r="Y206" s="41"/>
    </row>
    <row r="207" spans="25:25" x14ac:dyDescent="0.25">
      <c r="Y207" s="41"/>
    </row>
    <row r="208" spans="25:25" x14ac:dyDescent="0.25">
      <c r="Y208" s="41"/>
    </row>
    <row r="209" spans="25:25" x14ac:dyDescent="0.25">
      <c r="Y209" s="41"/>
    </row>
    <row r="210" spans="25:25" x14ac:dyDescent="0.25">
      <c r="Y210" s="41"/>
    </row>
    <row r="211" spans="25:25" x14ac:dyDescent="0.25">
      <c r="Y211" s="41"/>
    </row>
    <row r="212" spans="25:25" x14ac:dyDescent="0.25">
      <c r="Y212" s="41"/>
    </row>
    <row r="213" spans="25:25" x14ac:dyDescent="0.25">
      <c r="Y213" s="41"/>
    </row>
    <row r="214" spans="25:25" x14ac:dyDescent="0.25">
      <c r="Y214" s="41"/>
    </row>
    <row r="215" spans="25:25" x14ac:dyDescent="0.25">
      <c r="Y215" s="41"/>
    </row>
    <row r="216" spans="25:25" x14ac:dyDescent="0.25">
      <c r="Y216" s="41"/>
    </row>
    <row r="217" spans="25:25" x14ac:dyDescent="0.25">
      <c r="Y217" s="41"/>
    </row>
    <row r="218" spans="25:25" x14ac:dyDescent="0.25">
      <c r="Y218" s="41"/>
    </row>
    <row r="219" spans="25:25" x14ac:dyDescent="0.25">
      <c r="Y219" s="41"/>
    </row>
    <row r="220" spans="25:25" x14ac:dyDescent="0.25">
      <c r="Y220" s="41"/>
    </row>
    <row r="221" spans="25:25" x14ac:dyDescent="0.25">
      <c r="Y221" s="41"/>
    </row>
    <row r="222" spans="25:25" x14ac:dyDescent="0.25">
      <c r="Y222" s="44"/>
    </row>
    <row r="223" spans="25:25" x14ac:dyDescent="0.25">
      <c r="Y223" s="41"/>
    </row>
    <row r="224" spans="25:25" x14ac:dyDescent="0.25">
      <c r="Y224" s="41"/>
    </row>
    <row r="225" spans="25:25" x14ac:dyDescent="0.25">
      <c r="Y225" s="41"/>
    </row>
    <row r="226" spans="25:25" x14ac:dyDescent="0.25">
      <c r="Y226" s="43"/>
    </row>
    <row r="227" spans="25:25" x14ac:dyDescent="0.25">
      <c r="Y227" s="43"/>
    </row>
    <row r="228" spans="25:25" x14ac:dyDescent="0.25">
      <c r="Y228" s="40"/>
    </row>
    <row r="229" spans="25:25" x14ac:dyDescent="0.25">
      <c r="Y229" s="40"/>
    </row>
    <row r="230" spans="25:25" x14ac:dyDescent="0.25">
      <c r="Y230" s="40"/>
    </row>
    <row r="231" spans="25:25" x14ac:dyDescent="0.25">
      <c r="Y231" s="40"/>
    </row>
    <row r="232" spans="25:25" x14ac:dyDescent="0.25">
      <c r="Y232" s="40"/>
    </row>
    <row r="233" spans="25:25" x14ac:dyDescent="0.25">
      <c r="Y233" s="40"/>
    </row>
    <row r="234" spans="25:25" x14ac:dyDescent="0.25">
      <c r="Y234" s="40"/>
    </row>
    <row r="235" spans="25:25" x14ac:dyDescent="0.25">
      <c r="Y235" s="40"/>
    </row>
    <row r="236" spans="25:25" x14ac:dyDescent="0.25">
      <c r="Y236" s="40"/>
    </row>
    <row r="237" spans="25:25" x14ac:dyDescent="0.25">
      <c r="Y237" s="40"/>
    </row>
    <row r="238" spans="25:25" x14ac:dyDescent="0.25">
      <c r="Y238" s="40"/>
    </row>
    <row r="239" spans="25:25" x14ac:dyDescent="0.25">
      <c r="Y239" s="40"/>
    </row>
  </sheetData>
  <mergeCells count="1">
    <mergeCell ref="A1:AD1"/>
  </mergeCells>
  <pageMargins left="0.19685039370078741" right="0.11811023622047244" top="0.19685039370078741" bottom="0.19685039370078741" header="0.31496062992125984" footer="0.11811023622047244"/>
  <pageSetup paperSize="9" scale="28" fitToHeight="0" orientation="landscape" r:id="rId1"/>
  <rowBreaks count="1" manualBreakCount="1">
    <brk id="17" max="16383" man="1"/>
  </row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B377-9E50-4FD6-AFAC-44F3EC26D75B}">
  <sheetPr>
    <pageSetUpPr fitToPage="1"/>
  </sheetPr>
  <dimension ref="A1:R122"/>
  <sheetViews>
    <sheetView view="pageBreakPreview" zoomScale="60" zoomScaleNormal="84" workbookViewId="0">
      <selection activeCell="L10" sqref="L10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307" t="s">
        <v>633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1:15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37</v>
      </c>
      <c r="O2" s="80" t="s">
        <v>18</v>
      </c>
    </row>
    <row r="3" spans="1:15" s="8" customFormat="1" ht="56.25" x14ac:dyDescent="0.25">
      <c r="A3" s="108">
        <f t="shared" ref="A3" si="0">ROW()-2</f>
        <v>1</v>
      </c>
      <c r="B3" s="90" t="s">
        <v>190</v>
      </c>
      <c r="C3" s="90" t="s">
        <v>208</v>
      </c>
      <c r="D3" s="87" t="s">
        <v>128</v>
      </c>
      <c r="E3" s="89"/>
      <c r="F3" s="89">
        <v>4.1100000000000003</v>
      </c>
      <c r="G3" s="87"/>
      <c r="H3" s="87"/>
      <c r="I3" s="260" t="s">
        <v>375</v>
      </c>
      <c r="J3" s="87" t="s">
        <v>5</v>
      </c>
      <c r="K3" s="87" t="s">
        <v>153</v>
      </c>
      <c r="L3" s="87"/>
      <c r="M3" s="87" t="s">
        <v>52</v>
      </c>
      <c r="N3" s="87" t="s">
        <v>52</v>
      </c>
      <c r="O3" s="113" t="s">
        <v>53</v>
      </c>
    </row>
    <row r="4" spans="1:15" s="8" customFormat="1" ht="66.75" customHeight="1" x14ac:dyDescent="0.25">
      <c r="A4" s="108">
        <f t="shared" ref="A4:A34" si="1">ROW()-2</f>
        <v>2</v>
      </c>
      <c r="B4" s="90"/>
      <c r="C4" s="90"/>
      <c r="D4" s="87"/>
      <c r="E4" s="89"/>
      <c r="F4" s="89"/>
      <c r="G4" s="87"/>
      <c r="H4" s="87"/>
      <c r="I4" s="87"/>
      <c r="J4" s="87"/>
      <c r="K4" s="87"/>
      <c r="L4" s="87"/>
      <c r="M4" s="87"/>
      <c r="N4" s="87"/>
      <c r="O4" s="113"/>
    </row>
    <row r="5" spans="1:15" s="8" customFormat="1" ht="18.75" x14ac:dyDescent="0.25">
      <c r="A5" s="108">
        <f t="shared" si="1"/>
        <v>3</v>
      </c>
      <c r="B5" s="89"/>
      <c r="C5" s="90"/>
      <c r="D5" s="87"/>
      <c r="E5" s="89"/>
      <c r="F5" s="89"/>
      <c r="G5" s="89"/>
      <c r="H5" s="89"/>
      <c r="I5" s="87"/>
      <c r="J5" s="87"/>
      <c r="K5" s="87"/>
      <c r="L5" s="87"/>
      <c r="M5" s="87"/>
      <c r="N5" s="87"/>
      <c r="O5" s="113"/>
    </row>
    <row r="6" spans="1:15" s="8" customFormat="1" ht="18.75" x14ac:dyDescent="0.25">
      <c r="A6" s="98">
        <f t="shared" si="1"/>
        <v>4</v>
      </c>
      <c r="B6" s="90"/>
      <c r="C6" s="90"/>
      <c r="D6" s="87"/>
      <c r="E6" s="89"/>
      <c r="F6" s="89"/>
      <c r="G6" s="87"/>
      <c r="H6" s="87"/>
      <c r="I6" s="87"/>
      <c r="J6" s="87"/>
      <c r="K6" s="87"/>
      <c r="L6" s="87"/>
      <c r="M6" s="87"/>
      <c r="N6" s="87"/>
      <c r="O6" s="113"/>
    </row>
    <row r="7" spans="1:15" s="8" customFormat="1" ht="18.75" x14ac:dyDescent="0.25">
      <c r="A7" s="98">
        <f t="shared" si="1"/>
        <v>5</v>
      </c>
      <c r="B7" s="90"/>
      <c r="C7" s="90"/>
      <c r="D7" s="87"/>
      <c r="E7" s="89"/>
      <c r="F7" s="89"/>
      <c r="G7" s="87"/>
      <c r="H7" s="87"/>
      <c r="I7" s="87"/>
      <c r="J7" s="87"/>
      <c r="K7" s="87"/>
      <c r="L7" s="87"/>
      <c r="M7" s="87"/>
      <c r="N7" s="87"/>
      <c r="O7" s="113"/>
    </row>
    <row r="8" spans="1:15" s="8" customFormat="1" ht="18.75" x14ac:dyDescent="0.25">
      <c r="A8" s="108">
        <f t="shared" si="1"/>
        <v>6</v>
      </c>
      <c r="B8" s="87"/>
      <c r="C8" s="87"/>
      <c r="D8" s="87"/>
      <c r="E8" s="89"/>
      <c r="F8" s="89"/>
      <c r="G8" s="89"/>
      <c r="H8" s="89"/>
      <c r="I8" s="87"/>
      <c r="J8" s="87"/>
      <c r="K8" s="87"/>
      <c r="L8" s="87"/>
      <c r="M8" s="87"/>
      <c r="N8" s="87"/>
      <c r="O8" s="113"/>
    </row>
    <row r="9" spans="1:15" s="8" customFormat="1" ht="18.75" x14ac:dyDescent="0.25">
      <c r="A9" s="108">
        <f t="shared" si="1"/>
        <v>7</v>
      </c>
      <c r="B9" s="87"/>
      <c r="C9" s="87"/>
      <c r="D9" s="87"/>
      <c r="E9" s="89"/>
      <c r="F9" s="89"/>
      <c r="G9" s="89"/>
      <c r="H9" s="89"/>
      <c r="I9" s="87"/>
      <c r="J9" s="87"/>
      <c r="K9" s="87"/>
      <c r="L9" s="87"/>
      <c r="M9" s="87"/>
      <c r="N9" s="87"/>
      <c r="O9" s="113"/>
    </row>
    <row r="10" spans="1:15" s="8" customFormat="1" ht="63.75" customHeight="1" x14ac:dyDescent="0.3">
      <c r="A10" s="108">
        <f t="shared" si="1"/>
        <v>8</v>
      </c>
      <c r="B10" s="87"/>
      <c r="C10" s="87"/>
      <c r="D10" s="87"/>
      <c r="E10" s="89"/>
      <c r="F10" s="89"/>
      <c r="G10" s="87"/>
      <c r="H10" s="106"/>
      <c r="I10" s="87"/>
      <c r="J10" s="87"/>
      <c r="K10" s="87"/>
      <c r="L10" s="87"/>
      <c r="M10" s="106"/>
      <c r="N10" s="106"/>
      <c r="O10" s="138"/>
    </row>
    <row r="11" spans="1:15" s="8" customFormat="1" ht="18.75" x14ac:dyDescent="0.25">
      <c r="A11" s="98">
        <f t="shared" si="1"/>
        <v>9</v>
      </c>
      <c r="B11" s="90"/>
      <c r="C11" s="90"/>
      <c r="D11" s="87"/>
      <c r="E11" s="89"/>
      <c r="F11" s="89"/>
      <c r="G11" s="87"/>
      <c r="H11" s="87"/>
      <c r="I11" s="87"/>
      <c r="J11" s="87"/>
      <c r="K11" s="87"/>
      <c r="L11" s="87"/>
      <c r="M11" s="87"/>
      <c r="N11" s="87"/>
      <c r="O11" s="113"/>
    </row>
    <row r="12" spans="1:15" s="8" customFormat="1" ht="18.75" x14ac:dyDescent="0.25">
      <c r="A12" s="108">
        <f t="shared" si="1"/>
        <v>10</v>
      </c>
      <c r="B12" s="87"/>
      <c r="C12" s="87"/>
      <c r="D12" s="87"/>
      <c r="E12" s="89"/>
      <c r="F12" s="89"/>
      <c r="G12" s="87"/>
      <c r="H12" s="87"/>
      <c r="I12" s="87"/>
      <c r="J12" s="87"/>
      <c r="K12" s="87"/>
      <c r="L12" s="87"/>
      <c r="M12" s="87"/>
      <c r="N12" s="87"/>
      <c r="O12" s="113"/>
    </row>
    <row r="13" spans="1:15" s="8" customFormat="1" ht="18.75" x14ac:dyDescent="0.25">
      <c r="A13" s="108">
        <f t="shared" si="1"/>
        <v>11</v>
      </c>
      <c r="B13" s="90"/>
      <c r="C13" s="90"/>
      <c r="D13" s="87"/>
      <c r="E13" s="89"/>
      <c r="F13" s="89"/>
      <c r="G13" s="87"/>
      <c r="H13" s="87"/>
      <c r="I13" s="87"/>
      <c r="J13" s="87"/>
      <c r="K13" s="87"/>
      <c r="L13" s="87"/>
      <c r="M13" s="87"/>
      <c r="N13" s="87"/>
      <c r="O13" s="113"/>
    </row>
    <row r="14" spans="1:15" s="8" customFormat="1" ht="18.75" x14ac:dyDescent="0.25">
      <c r="A14" s="108">
        <f t="shared" si="1"/>
        <v>12</v>
      </c>
      <c r="B14" s="87"/>
      <c r="C14" s="87"/>
      <c r="D14" s="87"/>
      <c r="E14" s="89"/>
      <c r="F14" s="89"/>
      <c r="G14" s="87"/>
      <c r="H14" s="87"/>
      <c r="I14" s="87"/>
      <c r="J14" s="87"/>
      <c r="K14" s="87"/>
      <c r="L14" s="87"/>
      <c r="M14" s="87"/>
      <c r="N14" s="87"/>
      <c r="O14" s="113"/>
    </row>
    <row r="15" spans="1:15" s="8" customFormat="1" ht="18.75" x14ac:dyDescent="0.25">
      <c r="A15" s="108">
        <f t="shared" si="1"/>
        <v>13</v>
      </c>
      <c r="B15" s="90"/>
      <c r="C15" s="90"/>
      <c r="D15" s="89"/>
      <c r="E15" s="89"/>
      <c r="F15" s="89"/>
      <c r="G15" s="87"/>
      <c r="H15" s="87"/>
      <c r="I15" s="87"/>
      <c r="J15" s="87"/>
      <c r="K15" s="87"/>
      <c r="L15" s="87"/>
      <c r="M15" s="87"/>
      <c r="N15" s="87"/>
      <c r="O15" s="113"/>
    </row>
    <row r="16" spans="1:15" s="8" customFormat="1" ht="18.75" x14ac:dyDescent="0.25">
      <c r="A16" s="108">
        <f t="shared" si="1"/>
        <v>14</v>
      </c>
      <c r="B16" s="110"/>
      <c r="C16" s="110"/>
      <c r="D16" s="109"/>
      <c r="E16" s="89"/>
      <c r="F16" s="112"/>
      <c r="G16" s="109"/>
      <c r="H16" s="109"/>
      <c r="I16" s="109"/>
      <c r="J16" s="87"/>
      <c r="K16" s="87"/>
      <c r="L16" s="87"/>
      <c r="M16" s="109"/>
      <c r="N16" s="109"/>
      <c r="O16" s="109"/>
    </row>
    <row r="17" spans="1:17" s="8" customFormat="1" ht="20.25" x14ac:dyDescent="0.25">
      <c r="A17" s="86">
        <f t="shared" si="1"/>
        <v>15</v>
      </c>
      <c r="B17" s="87"/>
      <c r="C17" s="87"/>
      <c r="D17" s="87"/>
      <c r="E17" s="89"/>
      <c r="F17" s="89"/>
      <c r="G17" s="89"/>
      <c r="H17" s="89"/>
      <c r="I17" s="87"/>
      <c r="J17" s="87"/>
      <c r="K17" s="87"/>
      <c r="L17" s="87"/>
      <c r="M17" s="87"/>
      <c r="N17" s="87"/>
      <c r="O17" s="87"/>
      <c r="P17" s="87"/>
      <c r="Q17" s="70"/>
    </row>
    <row r="18" spans="1:17" s="8" customFormat="1" ht="18.75" x14ac:dyDescent="0.25">
      <c r="A18" s="108">
        <f t="shared" si="1"/>
        <v>16</v>
      </c>
      <c r="B18" s="90"/>
      <c r="C18" s="90"/>
      <c r="D18" s="87"/>
      <c r="E18" s="89"/>
      <c r="F18" s="89"/>
      <c r="G18" s="87"/>
      <c r="H18" s="87"/>
      <c r="I18" s="87"/>
      <c r="J18" s="87"/>
      <c r="K18" s="87"/>
      <c r="L18" s="87"/>
      <c r="M18" s="87"/>
      <c r="N18" s="87"/>
      <c r="O18" s="87"/>
    </row>
    <row r="19" spans="1:17" s="8" customFormat="1" ht="18.75" x14ac:dyDescent="0.25">
      <c r="A19" s="108">
        <f t="shared" si="1"/>
        <v>17</v>
      </c>
      <c r="B19" s="140"/>
      <c r="C19" s="140"/>
      <c r="D19" s="131"/>
      <c r="E19" s="89"/>
      <c r="F19" s="136"/>
      <c r="G19" s="136"/>
      <c r="H19" s="131"/>
      <c r="I19" s="131"/>
      <c r="J19" s="131"/>
      <c r="K19" s="131"/>
      <c r="L19" s="131"/>
      <c r="M19" s="131"/>
      <c r="N19" s="131"/>
      <c r="O19" s="141"/>
    </row>
    <row r="20" spans="1:17" s="8" customFormat="1" ht="56.25" customHeight="1" x14ac:dyDescent="0.3">
      <c r="A20" s="108">
        <f t="shared" si="1"/>
        <v>18</v>
      </c>
      <c r="B20" s="131"/>
      <c r="C20" s="131"/>
      <c r="D20" s="131"/>
      <c r="E20" s="89"/>
      <c r="F20" s="131"/>
      <c r="G20" s="136"/>
      <c r="H20" s="154"/>
      <c r="I20" s="131"/>
      <c r="J20" s="131"/>
      <c r="K20" s="131"/>
      <c r="L20" s="131"/>
      <c r="M20" s="151"/>
      <c r="N20" s="131"/>
      <c r="O20" s="141"/>
    </row>
    <row r="21" spans="1:17" s="8" customFormat="1" ht="18.75" x14ac:dyDescent="0.25">
      <c r="A21" s="108">
        <f t="shared" si="1"/>
        <v>19</v>
      </c>
      <c r="B21" s="90"/>
      <c r="C21" s="90"/>
      <c r="D21" s="87"/>
      <c r="E21" s="89"/>
      <c r="F21" s="89"/>
      <c r="G21" s="89"/>
      <c r="H21" s="89"/>
      <c r="I21" s="87"/>
      <c r="J21" s="87"/>
      <c r="K21" s="87"/>
      <c r="L21" s="87"/>
      <c r="M21" s="87"/>
      <c r="N21" s="87"/>
      <c r="O21" s="113"/>
    </row>
    <row r="22" spans="1:17" s="8" customFormat="1" ht="18.75" x14ac:dyDescent="0.3">
      <c r="A22" s="108">
        <f t="shared" si="1"/>
        <v>20</v>
      </c>
      <c r="B22" s="90"/>
      <c r="C22" s="90"/>
      <c r="D22" s="106"/>
      <c r="E22" s="89"/>
      <c r="F22" s="89"/>
      <c r="G22" s="89"/>
      <c r="H22" s="89"/>
      <c r="I22" s="87"/>
      <c r="J22" s="87"/>
      <c r="K22" s="87"/>
      <c r="L22" s="87"/>
      <c r="M22" s="87"/>
      <c r="N22" s="87"/>
      <c r="O22" s="113"/>
    </row>
    <row r="23" spans="1:17" s="8" customFormat="1" ht="18.75" x14ac:dyDescent="0.25">
      <c r="A23" s="108">
        <f t="shared" si="1"/>
        <v>21</v>
      </c>
      <c r="B23" s="110"/>
      <c r="C23" s="110"/>
      <c r="D23" s="109"/>
      <c r="E23" s="89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8" customFormat="1" ht="18.75" x14ac:dyDescent="0.3">
      <c r="A24" s="108">
        <f t="shared" si="1"/>
        <v>22</v>
      </c>
      <c r="B24" s="149"/>
      <c r="C24" s="149"/>
      <c r="D24" s="149"/>
      <c r="E24" s="89"/>
      <c r="F24" s="100"/>
      <c r="G24" s="152"/>
      <c r="H24" s="152"/>
      <c r="I24" s="149"/>
      <c r="J24" s="149"/>
      <c r="K24" s="149"/>
      <c r="L24" s="149"/>
      <c r="M24" s="149"/>
      <c r="N24" s="97"/>
      <c r="O24" s="149"/>
    </row>
    <row r="25" spans="1:17" s="8" customFormat="1" ht="18.75" x14ac:dyDescent="0.25">
      <c r="A25" s="108">
        <f t="shared" si="1"/>
        <v>23</v>
      </c>
      <c r="B25" s="140"/>
      <c r="C25" s="140"/>
      <c r="D25" s="131"/>
      <c r="E25" s="89"/>
      <c r="F25" s="136"/>
      <c r="G25" s="131"/>
      <c r="H25" s="131"/>
      <c r="I25" s="131"/>
      <c r="J25" s="131"/>
      <c r="K25" s="131"/>
      <c r="L25" s="131"/>
      <c r="M25" s="131"/>
      <c r="N25" s="131"/>
      <c r="O25" s="141"/>
    </row>
    <row r="26" spans="1:17" s="8" customFormat="1" ht="18.75" x14ac:dyDescent="0.25">
      <c r="A26" s="108">
        <f t="shared" si="1"/>
        <v>24</v>
      </c>
      <c r="B26" s="98"/>
      <c r="C26" s="98"/>
      <c r="D26" s="98"/>
      <c r="E26" s="89"/>
      <c r="F26" s="100"/>
      <c r="G26" s="100"/>
      <c r="H26" s="100"/>
      <c r="I26" s="97"/>
      <c r="J26" s="97"/>
      <c r="K26" s="97"/>
      <c r="L26" s="97"/>
      <c r="M26" s="97"/>
      <c r="N26" s="97"/>
      <c r="O26" s="97"/>
    </row>
    <row r="27" spans="1:17" s="8" customFormat="1" ht="18.75" x14ac:dyDescent="0.3">
      <c r="A27" s="156">
        <f t="shared" si="1"/>
        <v>25</v>
      </c>
      <c r="B27" s="140"/>
      <c r="C27" s="140"/>
      <c r="D27" s="131"/>
      <c r="E27" s="89"/>
      <c r="F27" s="136"/>
      <c r="G27" s="136"/>
      <c r="H27" s="136"/>
      <c r="I27" s="131"/>
      <c r="J27" s="131"/>
      <c r="K27" s="131"/>
      <c r="L27" s="131"/>
      <c r="M27" s="131"/>
      <c r="N27" s="131"/>
      <c r="O27" s="141"/>
    </row>
    <row r="28" spans="1:17" s="8" customFormat="1" ht="18.75" x14ac:dyDescent="0.25">
      <c r="A28" s="108">
        <f t="shared" si="1"/>
        <v>26</v>
      </c>
      <c r="B28" s="140"/>
      <c r="C28" s="110"/>
      <c r="D28" s="112"/>
      <c r="E28" s="89"/>
      <c r="F28" s="136"/>
      <c r="G28" s="136"/>
      <c r="H28" s="136"/>
      <c r="I28" s="131"/>
      <c r="J28" s="131"/>
      <c r="K28" s="131"/>
      <c r="L28" s="131"/>
      <c r="M28" s="131"/>
      <c r="N28" s="131"/>
      <c r="O28" s="141"/>
    </row>
    <row r="29" spans="1:17" s="8" customFormat="1" ht="18.75" x14ac:dyDescent="0.25">
      <c r="A29" s="108">
        <f t="shared" si="1"/>
        <v>27</v>
      </c>
      <c r="B29" s="140"/>
      <c r="C29" s="110"/>
      <c r="D29" s="109"/>
      <c r="E29" s="89"/>
      <c r="F29" s="136"/>
      <c r="G29" s="131"/>
      <c r="H29" s="131"/>
      <c r="I29" s="131"/>
      <c r="J29" s="131"/>
      <c r="K29" s="131"/>
      <c r="L29" s="131"/>
      <c r="M29" s="131"/>
      <c r="N29" s="131"/>
      <c r="O29" s="141"/>
    </row>
    <row r="30" spans="1:17" s="8" customFormat="1" ht="18.75" x14ac:dyDescent="0.25">
      <c r="A30" s="108">
        <f t="shared" si="1"/>
        <v>28</v>
      </c>
      <c r="B30" s="110"/>
      <c r="C30" s="110"/>
      <c r="D30" s="109"/>
      <c r="E30" s="89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8" customFormat="1" ht="18.75" x14ac:dyDescent="0.25">
      <c r="A31" s="108">
        <f t="shared" si="1"/>
        <v>29</v>
      </c>
      <c r="B31" s="110"/>
      <c r="C31" s="110"/>
      <c r="D31" s="109"/>
      <c r="E31" s="89"/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8" customFormat="1" ht="18.75" x14ac:dyDescent="0.3">
      <c r="A32" s="156">
        <f t="shared" si="1"/>
        <v>30</v>
      </c>
      <c r="B32" s="109"/>
      <c r="C32" s="109"/>
      <c r="D32" s="109"/>
      <c r="E32" s="89"/>
      <c r="F32" s="112"/>
      <c r="G32" s="112"/>
      <c r="H32" s="112"/>
      <c r="I32" s="109"/>
      <c r="J32" s="109"/>
      <c r="K32" s="109"/>
      <c r="L32" s="109"/>
      <c r="M32" s="109"/>
      <c r="N32" s="97"/>
      <c r="O32" s="109"/>
    </row>
    <row r="33" spans="1:18" s="8" customFormat="1" ht="18.75" x14ac:dyDescent="0.3">
      <c r="A33" s="156">
        <f t="shared" si="1"/>
        <v>31</v>
      </c>
      <c r="B33" s="110"/>
      <c r="C33" s="110"/>
      <c r="D33" s="109"/>
      <c r="E33" s="89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8" customFormat="1" ht="18.75" x14ac:dyDescent="0.3">
      <c r="A34" s="110">
        <f t="shared" si="1"/>
        <v>32</v>
      </c>
      <c r="B34" s="110"/>
      <c r="C34" s="110"/>
      <c r="D34" s="122"/>
      <c r="E34" s="89"/>
      <c r="F34" s="112"/>
      <c r="G34" s="112"/>
      <c r="H34" s="112"/>
      <c r="I34" s="109"/>
      <c r="J34" s="109"/>
      <c r="K34" s="109"/>
      <c r="L34" s="109"/>
      <c r="M34" s="109"/>
      <c r="N34" s="97"/>
      <c r="O34" s="109"/>
    </row>
    <row r="35" spans="1:18" s="8" customFormat="1" ht="74.25" customHeight="1" x14ac:dyDescent="0.25">
      <c r="A35" s="98">
        <f t="shared" ref="A35:A60" si="2">ROW()-2</f>
        <v>33</v>
      </c>
      <c r="B35" s="140"/>
      <c r="C35" s="110"/>
      <c r="D35" s="109"/>
      <c r="E35" s="89"/>
      <c r="F35" s="136"/>
      <c r="G35" s="136"/>
      <c r="H35" s="136"/>
      <c r="I35" s="131"/>
      <c r="J35" s="131"/>
      <c r="K35" s="131"/>
      <c r="L35" s="131"/>
      <c r="M35" s="131"/>
      <c r="N35" s="131"/>
      <c r="O35" s="141"/>
    </row>
    <row r="36" spans="1:18" s="8" customFormat="1" ht="18.75" x14ac:dyDescent="0.25">
      <c r="A36" s="98">
        <f t="shared" si="2"/>
        <v>34</v>
      </c>
      <c r="B36" s="131"/>
      <c r="C36" s="109"/>
      <c r="D36" s="109"/>
      <c r="E36" s="89"/>
      <c r="F36" s="136"/>
      <c r="G36" s="136"/>
      <c r="H36" s="136"/>
      <c r="I36" s="136"/>
      <c r="J36" s="131"/>
      <c r="K36" s="131"/>
      <c r="L36" s="131"/>
      <c r="M36" s="131"/>
      <c r="N36" s="131"/>
      <c r="O36" s="141"/>
    </row>
    <row r="37" spans="1:18" s="8" customFormat="1" ht="68.25" customHeight="1" x14ac:dyDescent="0.25">
      <c r="A37" s="110">
        <f t="shared" si="2"/>
        <v>35</v>
      </c>
      <c r="B37" s="110"/>
      <c r="C37" s="110"/>
      <c r="D37" s="119"/>
      <c r="E37" s="89"/>
      <c r="F37" s="112"/>
      <c r="G37" s="109"/>
      <c r="H37" s="109"/>
      <c r="I37" s="109"/>
      <c r="J37" s="109"/>
      <c r="K37" s="109"/>
      <c r="L37" s="109"/>
      <c r="M37" s="109"/>
      <c r="N37" s="97"/>
      <c r="O37" s="109"/>
    </row>
    <row r="38" spans="1:18" s="8" customFormat="1" ht="18.75" x14ac:dyDescent="0.3">
      <c r="A38" s="150">
        <f t="shared" si="2"/>
        <v>36</v>
      </c>
      <c r="B38" s="136"/>
      <c r="C38" s="112"/>
      <c r="D38" s="109"/>
      <c r="E38" s="89"/>
      <c r="F38" s="136"/>
      <c r="G38" s="136"/>
      <c r="H38" s="136"/>
      <c r="I38" s="131"/>
      <c r="J38" s="131"/>
      <c r="K38" s="131"/>
      <c r="L38" s="131"/>
      <c r="M38" s="131"/>
      <c r="N38" s="131"/>
      <c r="O38" s="141"/>
    </row>
    <row r="39" spans="1:18" s="8" customFormat="1" ht="18.75" x14ac:dyDescent="0.3">
      <c r="A39" s="156">
        <f t="shared" si="2"/>
        <v>37</v>
      </c>
      <c r="B39" s="90"/>
      <c r="C39" s="90"/>
      <c r="D39" s="87"/>
      <c r="E39" s="89"/>
      <c r="F39" s="89"/>
      <c r="G39" s="89"/>
      <c r="H39" s="89"/>
      <c r="I39" s="87"/>
      <c r="J39" s="87"/>
      <c r="K39" s="87"/>
      <c r="L39" s="87"/>
      <c r="M39" s="87"/>
      <c r="N39" s="87"/>
      <c r="O39" s="87"/>
      <c r="P39" s="64"/>
      <c r="Q39" s="65"/>
      <c r="R39" s="66"/>
    </row>
    <row r="40" spans="1:18" s="8" customFormat="1" ht="18.75" x14ac:dyDescent="0.25">
      <c r="A40" s="98">
        <f t="shared" si="2"/>
        <v>38</v>
      </c>
      <c r="B40" s="140"/>
      <c r="C40" s="110"/>
      <c r="D40" s="109"/>
      <c r="E40" s="89"/>
      <c r="F40" s="136"/>
      <c r="G40" s="136"/>
      <c r="H40" s="136"/>
      <c r="I40" s="131"/>
      <c r="J40" s="131"/>
      <c r="K40" s="131"/>
      <c r="L40" s="131"/>
      <c r="M40" s="131"/>
      <c r="N40" s="131"/>
      <c r="O40" s="141"/>
    </row>
    <row r="41" spans="1:18" s="8" customFormat="1" ht="18.75" x14ac:dyDescent="0.25">
      <c r="A41" s="98">
        <f t="shared" si="2"/>
        <v>39</v>
      </c>
      <c r="B41" s="90"/>
      <c r="C41" s="90"/>
      <c r="D41" s="87"/>
      <c r="E41" s="89"/>
      <c r="F41" s="89"/>
      <c r="G41" s="89"/>
      <c r="H41" s="89"/>
      <c r="I41" s="87"/>
      <c r="J41" s="87"/>
      <c r="K41" s="87"/>
      <c r="L41" s="87"/>
      <c r="M41" s="87"/>
      <c r="N41" s="87"/>
      <c r="O41" s="113"/>
    </row>
    <row r="42" spans="1:18" s="8" customFormat="1" ht="18.75" x14ac:dyDescent="0.25">
      <c r="A42" s="98">
        <f t="shared" si="2"/>
        <v>40</v>
      </c>
      <c r="B42" s="140"/>
      <c r="C42" s="110"/>
      <c r="D42" s="112"/>
      <c r="E42" s="89"/>
      <c r="F42" s="136"/>
      <c r="G42" s="136"/>
      <c r="H42" s="136"/>
      <c r="I42" s="131"/>
      <c r="J42" s="131"/>
      <c r="K42" s="131"/>
      <c r="L42" s="131"/>
      <c r="M42" s="131"/>
      <c r="N42" s="131"/>
      <c r="O42" s="141"/>
    </row>
    <row r="43" spans="1:18" s="8" customFormat="1" ht="69" customHeight="1" x14ac:dyDescent="0.3">
      <c r="A43" s="98">
        <f t="shared" si="2"/>
        <v>41</v>
      </c>
      <c r="B43" s="131"/>
      <c r="C43" s="109"/>
      <c r="D43" s="109"/>
      <c r="E43" s="89"/>
      <c r="F43" s="131"/>
      <c r="G43" s="136"/>
      <c r="H43" s="136"/>
      <c r="I43" s="131"/>
      <c r="J43" s="131"/>
      <c r="K43" s="131"/>
      <c r="L43" s="131"/>
      <c r="M43" s="151"/>
      <c r="N43" s="131"/>
      <c r="O43" s="141"/>
    </row>
    <row r="44" spans="1:18" s="8" customFormat="1" ht="18.75" x14ac:dyDescent="0.25">
      <c r="A44" s="98">
        <f t="shared" si="2"/>
        <v>42</v>
      </c>
      <c r="B44" s="90"/>
      <c r="C44" s="90"/>
      <c r="D44" s="87"/>
      <c r="E44" s="89"/>
      <c r="F44" s="89"/>
      <c r="G44" s="89"/>
      <c r="H44" s="89"/>
      <c r="I44" s="87"/>
      <c r="J44" s="87"/>
      <c r="K44" s="87"/>
      <c r="L44" s="87"/>
      <c r="M44" s="87"/>
      <c r="N44" s="87"/>
      <c r="O44" s="113"/>
    </row>
    <row r="45" spans="1:18" s="8" customFormat="1" ht="18.75" x14ac:dyDescent="0.3">
      <c r="A45" s="150">
        <f t="shared" si="2"/>
        <v>43</v>
      </c>
      <c r="B45" s="140"/>
      <c r="C45" s="110"/>
      <c r="D45" s="109"/>
      <c r="E45" s="89"/>
      <c r="F45" s="136"/>
      <c r="G45" s="131"/>
      <c r="H45" s="131"/>
      <c r="I45" s="131"/>
      <c r="J45" s="131"/>
      <c r="K45" s="131"/>
      <c r="L45" s="131"/>
      <c r="M45" s="131"/>
      <c r="N45" s="131"/>
      <c r="O45" s="141"/>
    </row>
    <row r="46" spans="1:18" s="8" customFormat="1" ht="18.75" x14ac:dyDescent="0.3">
      <c r="A46" s="157">
        <f t="shared" si="2"/>
        <v>44</v>
      </c>
      <c r="B46" s="140"/>
      <c r="C46" s="140"/>
      <c r="D46" s="136"/>
      <c r="E46" s="89"/>
      <c r="F46" s="136"/>
      <c r="G46" s="136"/>
      <c r="H46" s="136"/>
      <c r="I46" s="131"/>
      <c r="J46" s="131"/>
      <c r="K46" s="131"/>
      <c r="L46" s="131"/>
      <c r="M46" s="131"/>
      <c r="N46" s="131"/>
      <c r="O46" s="141"/>
    </row>
    <row r="47" spans="1:18" s="8" customFormat="1" ht="18.75" x14ac:dyDescent="0.25">
      <c r="A47" s="110">
        <f t="shared" si="2"/>
        <v>45</v>
      </c>
      <c r="B47" s="110"/>
      <c r="C47" s="110"/>
      <c r="D47" s="109"/>
      <c r="E47" s="89"/>
      <c r="F47" s="112"/>
      <c r="G47" s="109"/>
      <c r="H47" s="109"/>
      <c r="I47" s="109"/>
      <c r="J47" s="109"/>
      <c r="K47" s="109"/>
      <c r="L47" s="109"/>
      <c r="M47" s="109"/>
      <c r="N47" s="97"/>
      <c r="O47" s="109"/>
    </row>
    <row r="48" spans="1:18" s="8" customFormat="1" ht="39" customHeight="1" x14ac:dyDescent="0.25">
      <c r="A48" s="110">
        <f t="shared" si="2"/>
        <v>46</v>
      </c>
      <c r="B48" s="136"/>
      <c r="C48" s="112"/>
      <c r="D48" s="109"/>
      <c r="E48" s="89"/>
      <c r="F48" s="136"/>
      <c r="G48" s="136"/>
      <c r="H48" s="136"/>
      <c r="I48" s="131"/>
      <c r="J48" s="131"/>
      <c r="K48" s="131"/>
      <c r="L48" s="131"/>
      <c r="M48" s="131"/>
      <c r="N48" s="131"/>
      <c r="O48" s="141"/>
    </row>
    <row r="49" spans="1:15" s="8" customFormat="1" ht="18.75" x14ac:dyDescent="0.25">
      <c r="A49" s="110">
        <f t="shared" si="2"/>
        <v>47</v>
      </c>
      <c r="B49" s="110"/>
      <c r="C49" s="110"/>
      <c r="D49" s="109"/>
      <c r="E49" s="89"/>
      <c r="F49" s="112"/>
      <c r="G49" s="112"/>
      <c r="H49" s="112"/>
      <c r="I49" s="109"/>
      <c r="J49" s="109"/>
      <c r="K49" s="109"/>
      <c r="L49" s="109"/>
      <c r="M49" s="109"/>
      <c r="N49" s="97"/>
      <c r="O49" s="109"/>
    </row>
    <row r="50" spans="1:15" s="8" customFormat="1" ht="18.75" x14ac:dyDescent="0.25">
      <c r="A50" s="110">
        <f t="shared" si="2"/>
        <v>48</v>
      </c>
      <c r="B50" s="110"/>
      <c r="C50" s="110"/>
      <c r="D50" s="109"/>
      <c r="E50" s="89"/>
      <c r="F50" s="112"/>
      <c r="G50" s="112"/>
      <c r="H50" s="112"/>
      <c r="I50" s="109"/>
      <c r="J50" s="109"/>
      <c r="K50" s="109"/>
      <c r="L50" s="109"/>
      <c r="M50" s="109"/>
      <c r="N50" s="97"/>
      <c r="O50" s="109"/>
    </row>
    <row r="51" spans="1:15" s="8" customFormat="1" ht="18.75" x14ac:dyDescent="0.25">
      <c r="A51" s="98">
        <f t="shared" si="2"/>
        <v>49</v>
      </c>
      <c r="B51" s="140"/>
      <c r="C51" s="110"/>
      <c r="D51" s="109"/>
      <c r="E51" s="89"/>
      <c r="F51" s="136"/>
      <c r="G51" s="131"/>
      <c r="H51" s="131"/>
      <c r="I51" s="131"/>
      <c r="J51" s="131"/>
      <c r="K51" s="131"/>
      <c r="L51" s="131"/>
      <c r="M51" s="131"/>
      <c r="N51" s="131"/>
      <c r="O51" s="141"/>
    </row>
    <row r="52" spans="1:15" s="8" customFormat="1" ht="18.75" x14ac:dyDescent="0.25">
      <c r="A52" s="98">
        <f t="shared" si="2"/>
        <v>50</v>
      </c>
      <c r="B52" s="136"/>
      <c r="C52" s="112"/>
      <c r="D52" s="109"/>
      <c r="E52" s="89"/>
      <c r="F52" s="136"/>
      <c r="G52" s="136"/>
      <c r="H52" s="136"/>
      <c r="I52" s="131"/>
      <c r="J52" s="131"/>
      <c r="K52" s="131"/>
      <c r="L52" s="131"/>
      <c r="M52" s="131"/>
      <c r="N52" s="131"/>
      <c r="O52" s="141"/>
    </row>
    <row r="53" spans="1:15" s="8" customFormat="1" ht="111.75" customHeight="1" x14ac:dyDescent="0.25">
      <c r="A53" s="143">
        <f t="shared" si="2"/>
        <v>51</v>
      </c>
      <c r="B53" s="110"/>
      <c r="C53" s="110"/>
      <c r="D53" s="109"/>
      <c r="E53" s="100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8" customFormat="1" ht="18.75" x14ac:dyDescent="0.25">
      <c r="A54" s="110">
        <f t="shared" si="2"/>
        <v>52</v>
      </c>
      <c r="B54" s="110"/>
      <c r="C54" s="110"/>
      <c r="D54" s="109"/>
      <c r="E54" s="89"/>
      <c r="F54" s="112"/>
      <c r="G54" s="112"/>
      <c r="H54" s="112"/>
      <c r="I54" s="109"/>
      <c r="J54" s="109"/>
      <c r="K54" s="109"/>
      <c r="L54" s="109"/>
      <c r="M54" s="109"/>
      <c r="N54" s="97"/>
      <c r="O54" s="109"/>
    </row>
    <row r="55" spans="1:15" s="8" customFormat="1" ht="18.75" x14ac:dyDescent="0.25">
      <c r="A55" s="110">
        <f t="shared" si="2"/>
        <v>53</v>
      </c>
      <c r="B55" s="111"/>
      <c r="C55" s="111"/>
      <c r="D55" s="119"/>
      <c r="E55" s="89"/>
      <c r="F55" s="112"/>
      <c r="G55" s="109"/>
      <c r="H55" s="109"/>
      <c r="I55" s="109"/>
      <c r="J55" s="109"/>
      <c r="K55" s="109"/>
      <c r="L55" s="109"/>
      <c r="M55" s="109"/>
      <c r="N55" s="97"/>
      <c r="O55" s="109"/>
    </row>
    <row r="56" spans="1:15" s="8" customFormat="1" ht="18.75" x14ac:dyDescent="0.25">
      <c r="A56" s="110">
        <f t="shared" si="2"/>
        <v>54</v>
      </c>
      <c r="B56" s="112"/>
      <c r="C56" s="112"/>
      <c r="D56" s="109"/>
      <c r="E56" s="89"/>
      <c r="F56" s="112"/>
      <c r="G56" s="112"/>
      <c r="H56" s="112"/>
      <c r="I56" s="109"/>
      <c r="J56" s="109"/>
      <c r="K56" s="109"/>
      <c r="L56" s="109"/>
      <c r="M56" s="109"/>
      <c r="N56" s="97"/>
      <c r="O56" s="109"/>
    </row>
    <row r="57" spans="1:15" s="8" customFormat="1" ht="18.75" x14ac:dyDescent="0.3">
      <c r="A57" s="150">
        <f t="shared" si="2"/>
        <v>55</v>
      </c>
      <c r="B57" s="110"/>
      <c r="C57" s="110"/>
      <c r="D57" s="122"/>
      <c r="E57" s="89"/>
      <c r="F57" s="112"/>
      <c r="G57" s="109"/>
      <c r="H57" s="109"/>
      <c r="I57" s="109"/>
      <c r="J57" s="109"/>
      <c r="K57" s="109"/>
      <c r="L57" s="109"/>
      <c r="M57" s="109"/>
      <c r="N57" s="97"/>
      <c r="O57" s="109"/>
    </row>
    <row r="58" spans="1:15" s="8" customFormat="1" ht="18.75" x14ac:dyDescent="0.3">
      <c r="A58" s="150">
        <f t="shared" si="2"/>
        <v>56</v>
      </c>
      <c r="B58" s="110"/>
      <c r="C58" s="110"/>
      <c r="D58" s="109"/>
      <c r="E58" s="89"/>
      <c r="F58" s="112"/>
      <c r="G58" s="112"/>
      <c r="H58" s="112"/>
      <c r="I58" s="109"/>
      <c r="J58" s="109"/>
      <c r="K58" s="109"/>
      <c r="L58" s="109"/>
      <c r="M58" s="109"/>
      <c r="N58" s="97"/>
      <c r="O58" s="109"/>
    </row>
    <row r="59" spans="1:15" s="8" customFormat="1" ht="18.75" x14ac:dyDescent="0.25">
      <c r="A59" s="110">
        <f t="shared" si="2"/>
        <v>57</v>
      </c>
      <c r="B59" s="110"/>
      <c r="C59" s="110"/>
      <c r="D59" s="109"/>
      <c r="E59" s="89"/>
      <c r="F59" s="112"/>
      <c r="G59" s="112"/>
      <c r="H59" s="112"/>
      <c r="I59" s="109"/>
      <c r="J59" s="109"/>
      <c r="K59" s="109"/>
      <c r="L59" s="109"/>
      <c r="M59" s="109"/>
      <c r="N59" s="97"/>
      <c r="O59" s="109"/>
    </row>
    <row r="60" spans="1:15" s="8" customFormat="1" ht="18.75" x14ac:dyDescent="0.25">
      <c r="A60" s="110">
        <f t="shared" si="2"/>
        <v>58</v>
      </c>
      <c r="B60" s="110"/>
      <c r="C60" s="110"/>
      <c r="D60" s="109"/>
      <c r="E60" s="89"/>
      <c r="F60" s="112"/>
      <c r="G60" s="112"/>
      <c r="H60" s="112"/>
      <c r="I60" s="109"/>
      <c r="J60" s="109"/>
      <c r="K60" s="109"/>
      <c r="L60" s="109"/>
      <c r="M60" s="109"/>
      <c r="N60" s="113"/>
      <c r="O60" s="109"/>
    </row>
    <row r="61" spans="1:15" s="8" customFormat="1" x14ac:dyDescent="0.25">
      <c r="K61" s="31"/>
    </row>
    <row r="62" spans="1:15" s="8" customFormat="1" x14ac:dyDescent="0.25"/>
    <row r="63" spans="1:15" s="8" customFormat="1" x14ac:dyDescent="0.25"/>
    <row r="64" spans="1:15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20"/>
  <sheetViews>
    <sheetView view="pageBreakPreview" topLeftCell="A43" zoomScale="70" zoomScaleNormal="60" zoomScaleSheetLayoutView="70" workbookViewId="0">
      <selection activeCell="E60" sqref="E60"/>
    </sheetView>
  </sheetViews>
  <sheetFormatPr defaultRowHeight="15.75" x14ac:dyDescent="0.25"/>
  <cols>
    <col min="1" max="1" width="11.85546875" style="8" customWidth="1"/>
    <col min="2" max="2" width="17.85546875" style="50" customWidth="1"/>
    <col min="3" max="4" width="15.5703125" style="50" customWidth="1"/>
    <col min="5" max="5" width="15.140625" style="56" customWidth="1"/>
    <col min="6" max="6" width="14.85546875" style="50" customWidth="1"/>
    <col min="7" max="7" width="9.42578125" style="50" customWidth="1"/>
    <col min="8" max="8" width="16.5703125" style="50" customWidth="1"/>
    <col min="9" max="9" width="21.85546875" style="50" customWidth="1"/>
    <col min="10" max="10" width="22.5703125" style="50" customWidth="1"/>
    <col min="11" max="11" width="22.140625" style="50" customWidth="1"/>
    <col min="12" max="12" width="24.5703125" style="50" customWidth="1"/>
    <col min="13" max="13" width="13.7109375" style="50" customWidth="1"/>
    <col min="14" max="14" width="10.42578125" style="51" customWidth="1"/>
  </cols>
  <sheetData>
    <row r="1" spans="1:15" s="8" customFormat="1" ht="61.5" customHeight="1" x14ac:dyDescent="0.8">
      <c r="A1" s="309" t="s">
        <v>758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</row>
    <row r="2" spans="1:15" s="8" customFormat="1" ht="72.75" customHeight="1" x14ac:dyDescent="0.25">
      <c r="A2" s="77" t="s">
        <v>46</v>
      </c>
      <c r="B2" s="78" t="s">
        <v>10</v>
      </c>
      <c r="C2" s="78" t="s">
        <v>206</v>
      </c>
      <c r="D2" s="78" t="s">
        <v>27</v>
      </c>
      <c r="E2" s="79" t="s">
        <v>29</v>
      </c>
      <c r="F2" s="79" t="s">
        <v>2</v>
      </c>
      <c r="G2" s="78" t="s">
        <v>30</v>
      </c>
      <c r="H2" s="76" t="s">
        <v>47</v>
      </c>
      <c r="I2" s="78" t="s">
        <v>13</v>
      </c>
      <c r="J2" s="78" t="s">
        <v>1</v>
      </c>
      <c r="K2" s="78" t="s">
        <v>8</v>
      </c>
      <c r="L2" s="78" t="s">
        <v>9</v>
      </c>
      <c r="M2" s="78" t="s">
        <v>21</v>
      </c>
      <c r="N2" s="78" t="s">
        <v>39</v>
      </c>
      <c r="O2" s="80" t="s">
        <v>18</v>
      </c>
    </row>
    <row r="3" spans="1:15" s="8" customFormat="1" ht="59.25" customHeight="1" x14ac:dyDescent="0.25">
      <c r="A3" s="108">
        <f xml:space="preserve"> ROW()-2</f>
        <v>1</v>
      </c>
      <c r="B3" s="87" t="s">
        <v>280</v>
      </c>
      <c r="C3" s="87" t="s">
        <v>208</v>
      </c>
      <c r="D3" s="87" t="s">
        <v>126</v>
      </c>
      <c r="E3" s="89">
        <f>SUM(Таблица25[[#This Row],[Средний балл аттестата]:[Балл первоочередной]])</f>
        <v>109.21000000000001</v>
      </c>
      <c r="F3" s="89">
        <v>4.21</v>
      </c>
      <c r="G3" s="89">
        <v>5</v>
      </c>
      <c r="H3" s="87">
        <v>100</v>
      </c>
      <c r="I3" s="260" t="s">
        <v>375</v>
      </c>
      <c r="J3" s="87" t="s">
        <v>44</v>
      </c>
      <c r="K3" s="87" t="s">
        <v>62</v>
      </c>
      <c r="L3" s="87" t="s">
        <v>15</v>
      </c>
      <c r="M3" s="87" t="s">
        <v>52</v>
      </c>
      <c r="N3" s="87" t="s">
        <v>162</v>
      </c>
      <c r="O3" s="113" t="s">
        <v>52</v>
      </c>
    </row>
    <row r="4" spans="1:15" s="8" customFormat="1" ht="37.5" x14ac:dyDescent="0.25">
      <c r="A4" s="108">
        <f xml:space="preserve"> ROW() - 2</f>
        <v>2</v>
      </c>
      <c r="B4" s="90" t="s">
        <v>187</v>
      </c>
      <c r="C4" s="87" t="s">
        <v>207</v>
      </c>
      <c r="D4" s="90" t="s">
        <v>126</v>
      </c>
      <c r="E4" s="89">
        <f>SUM(Таблица25[[#This Row],[Средний балл аттестата]:[Балл первоочередной]])</f>
        <v>14.469999999999999</v>
      </c>
      <c r="F4" s="89">
        <v>4.47</v>
      </c>
      <c r="G4" s="89">
        <v>10</v>
      </c>
      <c r="H4" s="89"/>
      <c r="I4" s="260" t="s">
        <v>375</v>
      </c>
      <c r="J4" s="87" t="s">
        <v>44</v>
      </c>
      <c r="K4" s="87"/>
      <c r="L4" s="87"/>
      <c r="M4" s="87" t="s">
        <v>52</v>
      </c>
      <c r="N4" s="87" t="s">
        <v>52</v>
      </c>
      <c r="O4" s="113" t="s">
        <v>52</v>
      </c>
    </row>
    <row r="5" spans="1:15" s="238" customFormat="1" ht="37.5" x14ac:dyDescent="0.25">
      <c r="A5" s="108">
        <f xml:space="preserve"> ROW() - 2</f>
        <v>3</v>
      </c>
      <c r="B5" s="87" t="s">
        <v>155</v>
      </c>
      <c r="C5" s="87" t="s">
        <v>207</v>
      </c>
      <c r="D5" s="87" t="s">
        <v>126</v>
      </c>
      <c r="E5" s="89">
        <f>SUM(Таблица25[[#This Row],[Средний балл аттестата]:[Балл первоочередной]])</f>
        <v>14.41</v>
      </c>
      <c r="F5" s="89">
        <v>4.41</v>
      </c>
      <c r="G5" s="89">
        <v>10</v>
      </c>
      <c r="H5" s="89"/>
      <c r="I5" s="260" t="s">
        <v>375</v>
      </c>
      <c r="J5" s="87" t="s">
        <v>44</v>
      </c>
      <c r="K5" s="87"/>
      <c r="L5" s="87"/>
      <c r="M5" s="87" t="s">
        <v>52</v>
      </c>
      <c r="N5" s="87" t="s">
        <v>52</v>
      </c>
      <c r="O5" s="113" t="s">
        <v>52</v>
      </c>
    </row>
    <row r="6" spans="1:15" s="8" customFormat="1" ht="37.5" x14ac:dyDescent="0.25">
      <c r="A6" s="108">
        <f xml:space="preserve"> ROW() - 2</f>
        <v>4</v>
      </c>
      <c r="B6" s="87" t="s">
        <v>148</v>
      </c>
      <c r="C6" s="87" t="s">
        <v>207</v>
      </c>
      <c r="D6" s="87" t="s">
        <v>126</v>
      </c>
      <c r="E6" s="89">
        <f>SUM(Таблица25[[#This Row],[Средний балл аттестата]:[Балл первоочередной]])</f>
        <v>14.29</v>
      </c>
      <c r="F6" s="89">
        <v>4.29</v>
      </c>
      <c r="G6" s="89">
        <v>10</v>
      </c>
      <c r="H6" s="89"/>
      <c r="I6" s="260" t="s">
        <v>375</v>
      </c>
      <c r="J6" s="87" t="s">
        <v>44</v>
      </c>
      <c r="K6" s="87" t="s">
        <v>15</v>
      </c>
      <c r="L6" s="87"/>
      <c r="M6" s="87" t="s">
        <v>52</v>
      </c>
      <c r="N6" s="87" t="s">
        <v>52</v>
      </c>
      <c r="O6" s="113" t="s">
        <v>52</v>
      </c>
    </row>
    <row r="7" spans="1:15" s="8" customFormat="1" ht="37.5" x14ac:dyDescent="0.3">
      <c r="A7" s="108">
        <f xml:space="preserve"> ROW() - 2</f>
        <v>5</v>
      </c>
      <c r="B7" s="106" t="s">
        <v>161</v>
      </c>
      <c r="C7" s="87" t="s">
        <v>207</v>
      </c>
      <c r="D7" s="87" t="s">
        <v>126</v>
      </c>
      <c r="E7" s="89">
        <f>SUM(Таблица25[[#This Row],[Средний балл аттестата]:[Балл первоочередной]])</f>
        <v>13.89</v>
      </c>
      <c r="F7" s="89">
        <v>3.89</v>
      </c>
      <c r="G7" s="89">
        <v>10</v>
      </c>
      <c r="H7" s="89"/>
      <c r="I7" s="260" t="s">
        <v>375</v>
      </c>
      <c r="J7" s="87" t="s">
        <v>44</v>
      </c>
      <c r="K7" s="87" t="s">
        <v>4</v>
      </c>
      <c r="L7" s="87"/>
      <c r="M7" s="87" t="s">
        <v>52</v>
      </c>
      <c r="N7" s="87" t="s">
        <v>52</v>
      </c>
      <c r="O7" s="113" t="s">
        <v>52</v>
      </c>
    </row>
    <row r="8" spans="1:15" s="238" customFormat="1" ht="37.5" x14ac:dyDescent="0.25">
      <c r="A8" s="108">
        <f xml:space="preserve"> ROW()-2</f>
        <v>6</v>
      </c>
      <c r="B8" s="87" t="s">
        <v>518</v>
      </c>
      <c r="C8" s="87" t="s">
        <v>208</v>
      </c>
      <c r="D8" s="87" t="s">
        <v>126</v>
      </c>
      <c r="E8" s="89">
        <f>SUM(Таблица25[[#This Row],[Средний балл аттестата]:[Балл первоочередной]])</f>
        <v>13.67</v>
      </c>
      <c r="F8" s="89">
        <v>4.67</v>
      </c>
      <c r="G8" s="89">
        <v>9</v>
      </c>
      <c r="H8" s="89"/>
      <c r="I8" s="260" t="s">
        <v>375</v>
      </c>
      <c r="J8" s="87" t="s">
        <v>44</v>
      </c>
      <c r="K8" s="87"/>
      <c r="L8" s="87"/>
      <c r="M8" s="87" t="s">
        <v>52</v>
      </c>
      <c r="N8" s="87" t="s">
        <v>52</v>
      </c>
      <c r="O8" s="87" t="s">
        <v>53</v>
      </c>
    </row>
    <row r="9" spans="1:15" s="8" customFormat="1" ht="37.5" x14ac:dyDescent="0.25">
      <c r="A9" s="108">
        <f xml:space="preserve"> ROW() - 2</f>
        <v>7</v>
      </c>
      <c r="B9" s="87" t="s">
        <v>147</v>
      </c>
      <c r="C9" s="87" t="s">
        <v>207</v>
      </c>
      <c r="D9" s="87" t="s">
        <v>126</v>
      </c>
      <c r="E9" s="89">
        <f>SUM(Таблица25[[#This Row],[Средний балл аттестата]:[Балл первоочередной]])</f>
        <v>13.469999999999999</v>
      </c>
      <c r="F9" s="89">
        <v>4.47</v>
      </c>
      <c r="G9" s="89">
        <v>9</v>
      </c>
      <c r="H9" s="89"/>
      <c r="I9" s="260" t="s">
        <v>375</v>
      </c>
      <c r="J9" s="87" t="s">
        <v>44</v>
      </c>
      <c r="K9" s="87" t="s">
        <v>15</v>
      </c>
      <c r="L9" s="87"/>
      <c r="M9" s="87" t="s">
        <v>52</v>
      </c>
      <c r="N9" s="87" t="s">
        <v>52</v>
      </c>
      <c r="O9" s="113" t="s">
        <v>52</v>
      </c>
    </row>
    <row r="10" spans="1:15" s="8" customFormat="1" ht="37.5" x14ac:dyDescent="0.25">
      <c r="A10" s="108">
        <f xml:space="preserve"> ROW()-2</f>
        <v>8</v>
      </c>
      <c r="B10" s="90" t="s">
        <v>545</v>
      </c>
      <c r="C10" s="90" t="s">
        <v>207</v>
      </c>
      <c r="D10" s="89" t="s">
        <v>126</v>
      </c>
      <c r="E10" s="89">
        <f>SUM(Таблица25[[#This Row],[Средний балл аттестата]:[Балл первоочередной]])</f>
        <v>13.440000000000001</v>
      </c>
      <c r="F10" s="89">
        <v>4.4400000000000004</v>
      </c>
      <c r="G10" s="89">
        <v>9</v>
      </c>
      <c r="H10" s="89"/>
      <c r="I10" s="260" t="s">
        <v>375</v>
      </c>
      <c r="J10" s="87" t="s">
        <v>44</v>
      </c>
      <c r="K10" s="87" t="s">
        <v>15</v>
      </c>
      <c r="L10" s="87" t="s">
        <v>4</v>
      </c>
      <c r="M10" s="87" t="s">
        <v>52</v>
      </c>
      <c r="N10" s="87" t="s">
        <v>52</v>
      </c>
      <c r="O10" s="113" t="s">
        <v>52</v>
      </c>
    </row>
    <row r="11" spans="1:15" s="8" customFormat="1" ht="37.5" x14ac:dyDescent="0.25">
      <c r="A11" s="108">
        <f>ROW()-2</f>
        <v>9</v>
      </c>
      <c r="B11" s="90" t="s">
        <v>370</v>
      </c>
      <c r="C11" s="90" t="s">
        <v>209</v>
      </c>
      <c r="D11" s="87" t="s">
        <v>126</v>
      </c>
      <c r="E11" s="89">
        <f>SUM(Таблица25[[#This Row],[Средний балл аттестата]:[Балл первоочередной]])</f>
        <v>13.440000000000001</v>
      </c>
      <c r="F11" s="89">
        <v>4.4400000000000004</v>
      </c>
      <c r="G11" s="89">
        <v>9</v>
      </c>
      <c r="H11" s="87"/>
      <c r="I11" s="260" t="s">
        <v>375</v>
      </c>
      <c r="J11" s="87" t="s">
        <v>44</v>
      </c>
      <c r="K11" s="87" t="s">
        <v>15</v>
      </c>
      <c r="L11" s="87" t="s">
        <v>4</v>
      </c>
      <c r="M11" s="87" t="s">
        <v>52</v>
      </c>
      <c r="N11" s="87" t="s">
        <v>52</v>
      </c>
      <c r="O11" s="113" t="s">
        <v>53</v>
      </c>
    </row>
    <row r="12" spans="1:15" s="8" customFormat="1" ht="65.25" customHeight="1" x14ac:dyDescent="0.25">
      <c r="A12" s="108">
        <f xml:space="preserve"> ROW()-2</f>
        <v>10</v>
      </c>
      <c r="B12" s="87" t="s">
        <v>348</v>
      </c>
      <c r="C12" s="87" t="s">
        <v>208</v>
      </c>
      <c r="D12" s="87" t="s">
        <v>126</v>
      </c>
      <c r="E12" s="89">
        <f>SUM(Таблица25[[#This Row],[Средний балл аттестата]:[Балл первоочередной]])</f>
        <v>13.370000000000001</v>
      </c>
      <c r="F12" s="89">
        <v>4.37</v>
      </c>
      <c r="G12" s="89">
        <v>9</v>
      </c>
      <c r="H12" s="89"/>
      <c r="I12" s="260" t="s">
        <v>375</v>
      </c>
      <c r="J12" s="87" t="s">
        <v>44</v>
      </c>
      <c r="K12" s="87" t="s">
        <v>115</v>
      </c>
      <c r="L12" s="87" t="s">
        <v>4</v>
      </c>
      <c r="M12" s="87" t="s">
        <v>52</v>
      </c>
      <c r="N12" s="87" t="s">
        <v>52</v>
      </c>
      <c r="O12" s="113" t="s">
        <v>53</v>
      </c>
    </row>
    <row r="13" spans="1:15" s="8" customFormat="1" ht="37.5" x14ac:dyDescent="0.25">
      <c r="A13" s="108">
        <f xml:space="preserve"> ROW()-2</f>
        <v>11</v>
      </c>
      <c r="B13" s="90" t="s">
        <v>423</v>
      </c>
      <c r="C13" s="90" t="s">
        <v>208</v>
      </c>
      <c r="D13" s="87" t="s">
        <v>126</v>
      </c>
      <c r="E13" s="89">
        <f>SUM(Таблица25[[#This Row],[Средний балл аттестата]:[Балл первоочередной]])</f>
        <v>13.309999999999999</v>
      </c>
      <c r="F13" s="89">
        <v>4.3099999999999996</v>
      </c>
      <c r="G13" s="89">
        <v>9</v>
      </c>
      <c r="H13" s="87"/>
      <c r="I13" s="260" t="s">
        <v>375</v>
      </c>
      <c r="J13" s="87" t="s">
        <v>44</v>
      </c>
      <c r="K13" s="87"/>
      <c r="L13" s="87"/>
      <c r="M13" s="87" t="s">
        <v>52</v>
      </c>
      <c r="N13" s="87" t="s">
        <v>52</v>
      </c>
      <c r="O13" s="113" t="s">
        <v>53</v>
      </c>
    </row>
    <row r="14" spans="1:15" s="8" customFormat="1" ht="37.5" x14ac:dyDescent="0.25">
      <c r="A14" s="108">
        <f xml:space="preserve"> ROW()-2</f>
        <v>12</v>
      </c>
      <c r="B14" s="90" t="s">
        <v>437</v>
      </c>
      <c r="C14" s="90" t="s">
        <v>207</v>
      </c>
      <c r="D14" s="87" t="s">
        <v>126</v>
      </c>
      <c r="E14" s="89">
        <f>SUM(Таблица25[[#This Row],[Средний балл аттестата]:[Балл первоочередной]])</f>
        <v>13.129999999999999</v>
      </c>
      <c r="F14" s="89">
        <v>4.13</v>
      </c>
      <c r="G14" s="89">
        <v>9</v>
      </c>
      <c r="H14" s="89"/>
      <c r="I14" s="260" t="s">
        <v>375</v>
      </c>
      <c r="J14" s="87" t="s">
        <v>44</v>
      </c>
      <c r="K14" s="87"/>
      <c r="L14" s="87"/>
      <c r="M14" s="87" t="s">
        <v>52</v>
      </c>
      <c r="N14" s="87" t="s">
        <v>52</v>
      </c>
      <c r="O14" s="87" t="s">
        <v>52</v>
      </c>
    </row>
    <row r="15" spans="1:15" s="239" customFormat="1" ht="37.5" x14ac:dyDescent="0.25">
      <c r="A15" s="108">
        <f>ROW()-2</f>
        <v>13</v>
      </c>
      <c r="B15" s="87" t="s">
        <v>531</v>
      </c>
      <c r="C15" s="87" t="s">
        <v>208</v>
      </c>
      <c r="D15" s="87" t="s">
        <v>128</v>
      </c>
      <c r="E15" s="89">
        <f>SUM(Таблица25[[#This Row],[Средний балл аттестата]:[Балл первоочередной]])</f>
        <v>12.629999999999999</v>
      </c>
      <c r="F15" s="89">
        <v>3.63</v>
      </c>
      <c r="G15" s="87">
        <v>9</v>
      </c>
      <c r="H15" s="87"/>
      <c r="I15" s="269" t="s">
        <v>375</v>
      </c>
      <c r="J15" s="87" t="s">
        <v>15</v>
      </c>
      <c r="K15" s="87" t="s">
        <v>44</v>
      </c>
      <c r="L15" s="87"/>
      <c r="M15" s="87" t="s">
        <v>52</v>
      </c>
      <c r="N15" s="87"/>
      <c r="O15" s="113" t="s">
        <v>52</v>
      </c>
    </row>
    <row r="16" spans="1:15" s="8" customFormat="1" ht="37.5" x14ac:dyDescent="0.25">
      <c r="A16" s="108">
        <f xml:space="preserve"> ROW()-2</f>
        <v>14</v>
      </c>
      <c r="B16" s="90" t="s">
        <v>454</v>
      </c>
      <c r="C16" s="90" t="s">
        <v>207</v>
      </c>
      <c r="D16" s="88" t="s">
        <v>126</v>
      </c>
      <c r="E16" s="89">
        <f>SUM(Таблица25[[#This Row],[Средний балл аттестата]:[Балл первоочередной]])</f>
        <v>12.530000000000001</v>
      </c>
      <c r="F16" s="89">
        <v>4.53</v>
      </c>
      <c r="G16" s="89">
        <v>8</v>
      </c>
      <c r="H16" s="89"/>
      <c r="I16" s="260" t="s">
        <v>375</v>
      </c>
      <c r="J16" s="87" t="s">
        <v>44</v>
      </c>
      <c r="K16" s="87" t="s">
        <v>15</v>
      </c>
      <c r="L16" s="87"/>
      <c r="M16" s="87" t="s">
        <v>52</v>
      </c>
      <c r="N16" s="87" t="s">
        <v>52</v>
      </c>
      <c r="O16" s="113" t="s">
        <v>52</v>
      </c>
    </row>
    <row r="17" spans="1:15" s="8" customFormat="1" ht="37.5" x14ac:dyDescent="0.25">
      <c r="A17" s="108">
        <f xml:space="preserve"> ROW()-2</f>
        <v>15</v>
      </c>
      <c r="B17" s="90" t="s">
        <v>462</v>
      </c>
      <c r="C17" s="90" t="s">
        <v>207</v>
      </c>
      <c r="D17" s="87" t="s">
        <v>126</v>
      </c>
      <c r="E17" s="89">
        <f>SUM(Таблица25[[#This Row],[Средний балл аттестата]:[Балл первоочередной]])</f>
        <v>12.41</v>
      </c>
      <c r="F17" s="89">
        <v>4.41</v>
      </c>
      <c r="G17" s="89">
        <v>8</v>
      </c>
      <c r="H17" s="89"/>
      <c r="I17" s="260" t="s">
        <v>375</v>
      </c>
      <c r="J17" s="87" t="s">
        <v>44</v>
      </c>
      <c r="K17" s="87" t="s">
        <v>15</v>
      </c>
      <c r="L17" s="87"/>
      <c r="M17" s="87" t="s">
        <v>52</v>
      </c>
      <c r="N17" s="87" t="s">
        <v>52</v>
      </c>
      <c r="O17" s="113" t="s">
        <v>52</v>
      </c>
    </row>
    <row r="18" spans="1:15" s="8" customFormat="1" ht="37.5" x14ac:dyDescent="0.25">
      <c r="A18" s="108">
        <f>ROW()-2</f>
        <v>16</v>
      </c>
      <c r="B18" s="87" t="s">
        <v>243</v>
      </c>
      <c r="C18" s="87" t="s">
        <v>207</v>
      </c>
      <c r="D18" s="87" t="s">
        <v>126</v>
      </c>
      <c r="E18" s="89">
        <f>SUM(Таблица25[[#This Row],[Средний балл аттестата]:[Балл первоочередной]])</f>
        <v>12.379999999999999</v>
      </c>
      <c r="F18" s="89">
        <v>4.38</v>
      </c>
      <c r="G18" s="89">
        <v>8</v>
      </c>
      <c r="H18" s="89"/>
      <c r="I18" s="260" t="s">
        <v>375</v>
      </c>
      <c r="J18" s="87" t="s">
        <v>44</v>
      </c>
      <c r="K18" s="87" t="s">
        <v>4</v>
      </c>
      <c r="L18" s="87" t="s">
        <v>15</v>
      </c>
      <c r="M18" s="87" t="s">
        <v>52</v>
      </c>
      <c r="N18" s="87" t="s">
        <v>52</v>
      </c>
      <c r="O18" s="113" t="s">
        <v>52</v>
      </c>
    </row>
    <row r="19" spans="1:15" s="8" customFormat="1" ht="37.5" x14ac:dyDescent="0.25">
      <c r="A19" s="108">
        <f xml:space="preserve"> ROW() - 2</f>
        <v>17</v>
      </c>
      <c r="B19" s="90" t="s">
        <v>93</v>
      </c>
      <c r="C19" s="90" t="s">
        <v>207</v>
      </c>
      <c r="D19" s="87" t="s">
        <v>126</v>
      </c>
      <c r="E19" s="89">
        <f>SUM(Таблица25[[#This Row],[Средний балл аттестата]:[Балл первоочередной]])</f>
        <v>12.059999999999999</v>
      </c>
      <c r="F19" s="89">
        <v>4.0599999999999996</v>
      </c>
      <c r="G19" s="89">
        <v>8</v>
      </c>
      <c r="H19" s="89"/>
      <c r="I19" s="260" t="s">
        <v>375</v>
      </c>
      <c r="J19" s="87" t="s">
        <v>44</v>
      </c>
      <c r="K19" s="87"/>
      <c r="L19" s="87"/>
      <c r="M19" s="87" t="s">
        <v>52</v>
      </c>
      <c r="N19" s="87" t="s">
        <v>52</v>
      </c>
      <c r="O19" s="113" t="s">
        <v>52</v>
      </c>
    </row>
    <row r="20" spans="1:15" s="85" customFormat="1" ht="37.5" x14ac:dyDescent="0.25">
      <c r="A20" s="108">
        <f xml:space="preserve"> ROW() - 2</f>
        <v>18</v>
      </c>
      <c r="B20" s="87" t="s">
        <v>188</v>
      </c>
      <c r="C20" s="87" t="s">
        <v>207</v>
      </c>
      <c r="D20" s="87" t="s">
        <v>126</v>
      </c>
      <c r="E20" s="89">
        <f>SUM(Таблица25[[#This Row],[Средний балл аттестата]:[Балл первоочередной]])</f>
        <v>11.61</v>
      </c>
      <c r="F20" s="89">
        <v>3.61</v>
      </c>
      <c r="G20" s="89">
        <v>8</v>
      </c>
      <c r="H20" s="89"/>
      <c r="I20" s="260" t="s">
        <v>375</v>
      </c>
      <c r="J20" s="87" t="s">
        <v>44</v>
      </c>
      <c r="K20" s="87"/>
      <c r="L20" s="87"/>
      <c r="M20" s="87" t="s">
        <v>52</v>
      </c>
      <c r="N20" s="87" t="s">
        <v>52</v>
      </c>
      <c r="O20" s="113" t="s">
        <v>52</v>
      </c>
    </row>
    <row r="21" spans="1:15" s="8" customFormat="1" ht="37.5" x14ac:dyDescent="0.25">
      <c r="A21" s="108">
        <f>ROW()-2</f>
        <v>19</v>
      </c>
      <c r="B21" s="90" t="s">
        <v>250</v>
      </c>
      <c r="C21" s="90" t="s">
        <v>207</v>
      </c>
      <c r="D21" s="90" t="s">
        <v>126</v>
      </c>
      <c r="E21" s="89">
        <f>SUM(Таблица25[[#This Row],[Средний балл аттестата]:[Балл первоочередной]])</f>
        <v>11.559999999999999</v>
      </c>
      <c r="F21" s="89">
        <v>4.5599999999999996</v>
      </c>
      <c r="G21" s="89">
        <v>7</v>
      </c>
      <c r="H21" s="89"/>
      <c r="I21" s="260" t="s">
        <v>375</v>
      </c>
      <c r="J21" s="87" t="s">
        <v>44</v>
      </c>
      <c r="K21" s="87"/>
      <c r="L21" s="87"/>
      <c r="M21" s="87" t="s">
        <v>52</v>
      </c>
      <c r="N21" s="87" t="s">
        <v>52</v>
      </c>
      <c r="O21" s="113" t="s">
        <v>52</v>
      </c>
    </row>
    <row r="22" spans="1:15" s="239" customFormat="1" ht="78.75" customHeight="1" x14ac:dyDescent="0.25">
      <c r="A22" s="108">
        <f>ROW()-2</f>
        <v>20</v>
      </c>
      <c r="B22" s="90" t="s">
        <v>264</v>
      </c>
      <c r="C22" s="90" t="s">
        <v>207</v>
      </c>
      <c r="D22" s="87" t="s">
        <v>126</v>
      </c>
      <c r="E22" s="89">
        <f>SUM(Таблица25[[#This Row],[Средний балл аттестата]:[Балл первоочередной]])</f>
        <v>11.530000000000001</v>
      </c>
      <c r="F22" s="89">
        <v>4.53</v>
      </c>
      <c r="G22" s="89">
        <v>7</v>
      </c>
      <c r="H22" s="89"/>
      <c r="I22" s="260" t="s">
        <v>375</v>
      </c>
      <c r="J22" s="87" t="s">
        <v>44</v>
      </c>
      <c r="K22" s="87" t="s">
        <v>4</v>
      </c>
      <c r="L22" s="87"/>
      <c r="M22" s="87" t="s">
        <v>52</v>
      </c>
      <c r="N22" s="87" t="s">
        <v>52</v>
      </c>
      <c r="O22" s="113" t="s">
        <v>52</v>
      </c>
    </row>
    <row r="23" spans="1:15" s="8" customFormat="1" ht="44.25" customHeight="1" x14ac:dyDescent="0.25">
      <c r="A23" s="108">
        <f xml:space="preserve"> ROW() - 2</f>
        <v>21</v>
      </c>
      <c r="B23" s="87" t="s">
        <v>123</v>
      </c>
      <c r="C23" s="87" t="s">
        <v>207</v>
      </c>
      <c r="D23" s="87" t="s">
        <v>126</v>
      </c>
      <c r="E23" s="89">
        <f>SUM(Таблица25[[#This Row],[Средний балл аттестата]:[Балл первоочередной]])</f>
        <v>11.530000000000001</v>
      </c>
      <c r="F23" s="89">
        <v>4.53</v>
      </c>
      <c r="G23" s="89">
        <v>7</v>
      </c>
      <c r="H23" s="89"/>
      <c r="I23" s="260" t="s">
        <v>375</v>
      </c>
      <c r="J23" s="87" t="s">
        <v>44</v>
      </c>
      <c r="K23" s="87" t="s">
        <v>15</v>
      </c>
      <c r="L23" s="87" t="s">
        <v>115</v>
      </c>
      <c r="M23" s="87" t="s">
        <v>52</v>
      </c>
      <c r="N23" s="87" t="s">
        <v>52</v>
      </c>
      <c r="O23" s="113" t="s">
        <v>52</v>
      </c>
    </row>
    <row r="24" spans="1:15" s="8" customFormat="1" ht="111.75" customHeight="1" x14ac:dyDescent="0.25">
      <c r="A24" s="108">
        <f xml:space="preserve"> ROW()-2</f>
        <v>22</v>
      </c>
      <c r="B24" s="87" t="s">
        <v>336</v>
      </c>
      <c r="C24" s="87" t="s">
        <v>207</v>
      </c>
      <c r="D24" s="88" t="s">
        <v>126</v>
      </c>
      <c r="E24" s="89">
        <f>SUM(Таблица25[[#This Row],[Средний балл аттестата]:[Балл первоочередной]])</f>
        <v>11.5</v>
      </c>
      <c r="F24" s="89">
        <v>4.5</v>
      </c>
      <c r="G24" s="89">
        <v>7</v>
      </c>
      <c r="H24" s="89"/>
      <c r="I24" s="260" t="s">
        <v>375</v>
      </c>
      <c r="J24" s="87" t="s">
        <v>44</v>
      </c>
      <c r="K24" s="87" t="s">
        <v>54</v>
      </c>
      <c r="L24" s="87"/>
      <c r="M24" s="87" t="s">
        <v>52</v>
      </c>
      <c r="N24" s="87" t="s">
        <v>52</v>
      </c>
      <c r="O24" s="113" t="s">
        <v>52</v>
      </c>
    </row>
    <row r="25" spans="1:15" s="8" customFormat="1" ht="37.5" x14ac:dyDescent="0.25">
      <c r="A25" s="114">
        <f>ROW()-2</f>
        <v>23</v>
      </c>
      <c r="B25" s="90" t="s">
        <v>273</v>
      </c>
      <c r="C25" s="90" t="s">
        <v>207</v>
      </c>
      <c r="D25" s="87" t="s">
        <v>126</v>
      </c>
      <c r="E25" s="89">
        <f>SUM(Таблица25[[#This Row],[Средний балл аттестата]:[Балл первоочередной]])</f>
        <v>11.4</v>
      </c>
      <c r="F25" s="89">
        <v>4.4000000000000004</v>
      </c>
      <c r="G25" s="89">
        <v>7</v>
      </c>
      <c r="H25" s="89"/>
      <c r="I25" s="260" t="s">
        <v>375</v>
      </c>
      <c r="J25" s="87" t="s">
        <v>44</v>
      </c>
      <c r="K25" s="87" t="s">
        <v>15</v>
      </c>
      <c r="L25" s="87" t="s">
        <v>4</v>
      </c>
      <c r="M25" s="87" t="s">
        <v>52</v>
      </c>
      <c r="N25" s="87" t="s">
        <v>52</v>
      </c>
      <c r="O25" s="113" t="s">
        <v>52</v>
      </c>
    </row>
    <row r="26" spans="1:15" s="8" customFormat="1" ht="37.5" x14ac:dyDescent="0.25">
      <c r="A26" s="114">
        <f xml:space="preserve"> ROW() - 2</f>
        <v>24</v>
      </c>
      <c r="B26" s="90" t="s">
        <v>146</v>
      </c>
      <c r="C26" s="87" t="s">
        <v>207</v>
      </c>
      <c r="D26" s="87" t="s">
        <v>126</v>
      </c>
      <c r="E26" s="89">
        <f>SUM(Таблица25[[#This Row],[Средний балл аттестата]:[Балл первоочередной]])</f>
        <v>11.379999999999999</v>
      </c>
      <c r="F26" s="89">
        <v>4.38</v>
      </c>
      <c r="G26" s="89">
        <v>7</v>
      </c>
      <c r="H26" s="89"/>
      <c r="I26" s="260" t="s">
        <v>375</v>
      </c>
      <c r="J26" s="87" t="s">
        <v>44</v>
      </c>
      <c r="K26" s="87" t="s">
        <v>15</v>
      </c>
      <c r="L26" s="87"/>
      <c r="M26" s="87" t="s">
        <v>52</v>
      </c>
      <c r="N26" s="87" t="s">
        <v>52</v>
      </c>
      <c r="O26" s="113" t="s">
        <v>52</v>
      </c>
    </row>
    <row r="27" spans="1:15" s="238" customFormat="1" ht="37.5" x14ac:dyDescent="0.25">
      <c r="A27" s="108">
        <f>ROW()-2</f>
        <v>25</v>
      </c>
      <c r="B27" s="87" t="s">
        <v>364</v>
      </c>
      <c r="C27" s="87" t="s">
        <v>209</v>
      </c>
      <c r="D27" s="87" t="s">
        <v>126</v>
      </c>
      <c r="E27" s="89">
        <f>SUM(Таблица25[[#This Row],[Средний балл аттестата]:[Балл первоочередной]])</f>
        <v>11.129999999999999</v>
      </c>
      <c r="F27" s="89">
        <v>4.13</v>
      </c>
      <c r="G27" s="89">
        <v>7</v>
      </c>
      <c r="H27" s="87"/>
      <c r="I27" s="260" t="s">
        <v>375</v>
      </c>
      <c r="J27" s="87" t="s">
        <v>44</v>
      </c>
      <c r="K27" s="87" t="s">
        <v>15</v>
      </c>
      <c r="L27" s="87"/>
      <c r="M27" s="87" t="s">
        <v>52</v>
      </c>
      <c r="N27" s="87" t="s">
        <v>52</v>
      </c>
      <c r="O27" s="113" t="s">
        <v>52</v>
      </c>
    </row>
    <row r="28" spans="1:15" s="8" customFormat="1" ht="37.5" x14ac:dyDescent="0.25">
      <c r="A28" s="108">
        <f xml:space="preserve"> ROW()-2</f>
        <v>26</v>
      </c>
      <c r="B28" s="90" t="s">
        <v>483</v>
      </c>
      <c r="C28" s="90" t="s">
        <v>207</v>
      </c>
      <c r="D28" s="87" t="s">
        <v>126</v>
      </c>
      <c r="E28" s="89">
        <f>SUM(Таблица25[[#This Row],[Средний балл аттестата]:[Балл первоочередной]])</f>
        <v>11.129999999999999</v>
      </c>
      <c r="F28" s="89">
        <v>4.13</v>
      </c>
      <c r="G28" s="89">
        <v>7</v>
      </c>
      <c r="H28" s="89"/>
      <c r="I28" s="260" t="s">
        <v>375</v>
      </c>
      <c r="J28" s="87" t="s">
        <v>44</v>
      </c>
      <c r="K28" s="87" t="s">
        <v>15</v>
      </c>
      <c r="L28" s="87" t="s">
        <v>4</v>
      </c>
      <c r="M28" s="87" t="s">
        <v>52</v>
      </c>
      <c r="N28" s="87" t="s">
        <v>52</v>
      </c>
      <c r="O28" s="113" t="s">
        <v>52</v>
      </c>
    </row>
    <row r="29" spans="1:15" s="8" customFormat="1" ht="37.5" x14ac:dyDescent="0.25">
      <c r="A29" s="108">
        <f xml:space="preserve"> ROW() - 2</f>
        <v>27</v>
      </c>
      <c r="B29" s="90" t="s">
        <v>219</v>
      </c>
      <c r="C29" s="90" t="s">
        <v>207</v>
      </c>
      <c r="D29" s="87" t="s">
        <v>126</v>
      </c>
      <c r="E29" s="89">
        <f>SUM(Таблица25[[#This Row],[Средний балл аттестата]:[Балл первоочередной]])</f>
        <v>11.07</v>
      </c>
      <c r="F29" s="89">
        <v>4.07</v>
      </c>
      <c r="G29" s="89">
        <v>7</v>
      </c>
      <c r="H29" s="89"/>
      <c r="I29" s="260" t="s">
        <v>375</v>
      </c>
      <c r="J29" s="87" t="s">
        <v>44</v>
      </c>
      <c r="K29" s="87"/>
      <c r="L29" s="87"/>
      <c r="M29" s="87" t="s">
        <v>52</v>
      </c>
      <c r="N29" s="87" t="s">
        <v>52</v>
      </c>
      <c r="O29" s="113" t="s">
        <v>53</v>
      </c>
    </row>
    <row r="30" spans="1:15" s="8" customFormat="1" ht="37.5" x14ac:dyDescent="0.25">
      <c r="A30" s="108">
        <f>ROW()-2</f>
        <v>28</v>
      </c>
      <c r="B30" s="87" t="s">
        <v>254</v>
      </c>
      <c r="C30" s="87" t="s">
        <v>207</v>
      </c>
      <c r="D30" s="87" t="s">
        <v>126</v>
      </c>
      <c r="E30" s="89">
        <f>SUM(Таблица25[[#This Row],[Средний балл аттестата]:[Балл первоочередной]])</f>
        <v>11.059999999999999</v>
      </c>
      <c r="F30" s="89">
        <v>4.0599999999999996</v>
      </c>
      <c r="G30" s="89">
        <v>7</v>
      </c>
      <c r="H30" s="89"/>
      <c r="I30" s="260" t="s">
        <v>375</v>
      </c>
      <c r="J30" s="87" t="s">
        <v>44</v>
      </c>
      <c r="K30" s="87" t="s">
        <v>115</v>
      </c>
      <c r="L30" s="87"/>
      <c r="M30" s="87" t="s">
        <v>52</v>
      </c>
      <c r="N30" s="87" t="s">
        <v>52</v>
      </c>
      <c r="O30" s="113" t="s">
        <v>52</v>
      </c>
    </row>
    <row r="31" spans="1:15" s="8" customFormat="1" ht="37.5" x14ac:dyDescent="0.25">
      <c r="A31" s="108">
        <f>ROW()-2</f>
        <v>29</v>
      </c>
      <c r="B31" s="90" t="s">
        <v>248</v>
      </c>
      <c r="C31" s="90" t="s">
        <v>207</v>
      </c>
      <c r="D31" s="87" t="s">
        <v>126</v>
      </c>
      <c r="E31" s="89">
        <f>SUM(Таблица25[[#This Row],[Средний балл аттестата]:[Балл первоочередной]])</f>
        <v>11.059999999999999</v>
      </c>
      <c r="F31" s="89">
        <v>4.0599999999999996</v>
      </c>
      <c r="G31" s="89">
        <v>7</v>
      </c>
      <c r="H31" s="89"/>
      <c r="I31" s="260" t="s">
        <v>375</v>
      </c>
      <c r="J31" s="87" t="s">
        <v>44</v>
      </c>
      <c r="K31" s="87" t="s">
        <v>4</v>
      </c>
      <c r="L31" s="87" t="s">
        <v>15</v>
      </c>
      <c r="M31" s="87" t="s">
        <v>52</v>
      </c>
      <c r="N31" s="87" t="s">
        <v>52</v>
      </c>
      <c r="O31" s="113" t="s">
        <v>52</v>
      </c>
    </row>
    <row r="32" spans="1:15" s="239" customFormat="1" ht="37.5" x14ac:dyDescent="0.25">
      <c r="A32" s="114">
        <f xml:space="preserve"> ROW()-2</f>
        <v>30</v>
      </c>
      <c r="B32" s="87" t="s">
        <v>401</v>
      </c>
      <c r="C32" s="87" t="s">
        <v>207</v>
      </c>
      <c r="D32" s="87" t="s">
        <v>126</v>
      </c>
      <c r="E32" s="89">
        <f>SUM(Таблица25[[#This Row],[Средний балл аттестата]:[Балл первоочередной]])</f>
        <v>11.059999999999999</v>
      </c>
      <c r="F32" s="89">
        <v>4.0599999999999996</v>
      </c>
      <c r="G32" s="89">
        <v>7</v>
      </c>
      <c r="H32" s="89"/>
      <c r="I32" s="267" t="s">
        <v>375</v>
      </c>
      <c r="J32" s="87" t="s">
        <v>44</v>
      </c>
      <c r="K32" s="87"/>
      <c r="L32" s="87"/>
      <c r="M32" s="87" t="s">
        <v>52</v>
      </c>
      <c r="N32" s="87" t="s">
        <v>52</v>
      </c>
      <c r="O32" s="113" t="s">
        <v>52</v>
      </c>
    </row>
    <row r="33" spans="1:15" s="276" customFormat="1" ht="37.5" x14ac:dyDescent="0.25">
      <c r="A33" s="98">
        <f xml:space="preserve"> ROW()-2</f>
        <v>31</v>
      </c>
      <c r="B33" s="90" t="s">
        <v>460</v>
      </c>
      <c r="C33" s="90" t="s">
        <v>207</v>
      </c>
      <c r="D33" s="87" t="s">
        <v>126</v>
      </c>
      <c r="E33" s="89">
        <f>SUM(Таблица25[[#This Row],[Средний балл аттестата]:[Балл первоочередной]])</f>
        <v>11</v>
      </c>
      <c r="F33" s="89">
        <v>5</v>
      </c>
      <c r="G33" s="89">
        <v>6</v>
      </c>
      <c r="H33" s="89"/>
      <c r="I33" s="260" t="s">
        <v>375</v>
      </c>
      <c r="J33" s="87" t="s">
        <v>44</v>
      </c>
      <c r="K33" s="87"/>
      <c r="L33" s="87"/>
      <c r="M33" s="87" t="s">
        <v>52</v>
      </c>
      <c r="N33" s="87" t="s">
        <v>52</v>
      </c>
      <c r="O33" s="113" t="s">
        <v>52</v>
      </c>
    </row>
    <row r="34" spans="1:15" s="8" customFormat="1" ht="37.5" x14ac:dyDescent="0.25">
      <c r="A34" s="108">
        <f xml:space="preserve"> ROW()-2</f>
        <v>32</v>
      </c>
      <c r="B34" s="90" t="s">
        <v>309</v>
      </c>
      <c r="C34" s="90" t="s">
        <v>207</v>
      </c>
      <c r="D34" s="87" t="s">
        <v>126</v>
      </c>
      <c r="E34" s="89">
        <f>SUM(Таблица25[[#This Row],[Средний балл аттестата]:[Балл первоочередной]])</f>
        <v>10.71</v>
      </c>
      <c r="F34" s="89">
        <v>3.71</v>
      </c>
      <c r="G34" s="89">
        <v>7</v>
      </c>
      <c r="H34" s="89"/>
      <c r="I34" s="260" t="s">
        <v>375</v>
      </c>
      <c r="J34" s="87" t="s">
        <v>44</v>
      </c>
      <c r="K34" s="87" t="s">
        <v>15</v>
      </c>
      <c r="L34" s="87" t="s">
        <v>4</v>
      </c>
      <c r="M34" s="87" t="s">
        <v>52</v>
      </c>
      <c r="N34" s="87" t="s">
        <v>52</v>
      </c>
      <c r="O34" s="113" t="s">
        <v>52</v>
      </c>
    </row>
    <row r="35" spans="1:15" s="85" customFormat="1" ht="37.5" x14ac:dyDescent="0.25">
      <c r="A35" s="108">
        <f xml:space="preserve"> ROW()-2</f>
        <v>33</v>
      </c>
      <c r="B35" s="90" t="s">
        <v>233</v>
      </c>
      <c r="C35" s="90" t="s">
        <v>208</v>
      </c>
      <c r="D35" s="90" t="s">
        <v>126</v>
      </c>
      <c r="E35" s="89">
        <f>SUM(Таблица25[[#This Row],[Средний балл аттестата]:[Балл первоочередной]])</f>
        <v>10.559999999999999</v>
      </c>
      <c r="F35" s="89">
        <v>4.5599999999999996</v>
      </c>
      <c r="G35" s="89">
        <v>6</v>
      </c>
      <c r="H35" s="89"/>
      <c r="I35" s="260" t="s">
        <v>375</v>
      </c>
      <c r="J35" s="87" t="s">
        <v>44</v>
      </c>
      <c r="K35" s="87" t="s">
        <v>15</v>
      </c>
      <c r="L35" s="87"/>
      <c r="M35" s="87" t="s">
        <v>52</v>
      </c>
      <c r="N35" s="87" t="s">
        <v>52</v>
      </c>
      <c r="O35" s="113" t="s">
        <v>52</v>
      </c>
    </row>
    <row r="36" spans="1:15" s="8" customFormat="1" ht="37.5" x14ac:dyDescent="0.25">
      <c r="A36" s="108">
        <f>ROW()-2</f>
        <v>34</v>
      </c>
      <c r="B36" s="90" t="s">
        <v>282</v>
      </c>
      <c r="C36" s="90" t="s">
        <v>207</v>
      </c>
      <c r="D36" s="87" t="s">
        <v>126</v>
      </c>
      <c r="E36" s="89">
        <f>SUM(Таблица25[[#This Row],[Средний балл аттестата]:[Балл первоочередной]])</f>
        <v>10.530000000000001</v>
      </c>
      <c r="F36" s="89">
        <v>4.53</v>
      </c>
      <c r="G36" s="89">
        <v>6</v>
      </c>
      <c r="H36" s="87"/>
      <c r="I36" s="260" t="s">
        <v>375</v>
      </c>
      <c r="J36" s="87" t="s">
        <v>44</v>
      </c>
      <c r="K36" s="87" t="s">
        <v>6</v>
      </c>
      <c r="L36" s="87" t="s">
        <v>62</v>
      </c>
      <c r="M36" s="87" t="s">
        <v>52</v>
      </c>
      <c r="N36" s="87" t="s">
        <v>52</v>
      </c>
      <c r="O36" s="113" t="s">
        <v>52</v>
      </c>
    </row>
    <row r="37" spans="1:15" s="8" customFormat="1" ht="37.5" x14ac:dyDescent="0.25">
      <c r="A37" s="108">
        <f>ROW()-2</f>
        <v>35</v>
      </c>
      <c r="B37" s="90" t="s">
        <v>258</v>
      </c>
      <c r="C37" s="90" t="s">
        <v>207</v>
      </c>
      <c r="D37" s="90" t="s">
        <v>126</v>
      </c>
      <c r="E37" s="89">
        <f>SUM(Таблица25[[#This Row],[Средний балл аттестата]:[Балл первоочередной]])</f>
        <v>10.370000000000001</v>
      </c>
      <c r="F37" s="89">
        <v>4.37</v>
      </c>
      <c r="G37" s="89">
        <v>6</v>
      </c>
      <c r="H37" s="89"/>
      <c r="I37" s="260" t="s">
        <v>375</v>
      </c>
      <c r="J37" s="87" t="s">
        <v>44</v>
      </c>
      <c r="K37" s="87" t="s">
        <v>54</v>
      </c>
      <c r="L37" s="87" t="s">
        <v>115</v>
      </c>
      <c r="M37" s="87" t="s">
        <v>52</v>
      </c>
      <c r="N37" s="87" t="s">
        <v>52</v>
      </c>
      <c r="O37" s="113" t="s">
        <v>53</v>
      </c>
    </row>
    <row r="38" spans="1:15" s="8" customFormat="1" ht="37.5" x14ac:dyDescent="0.25">
      <c r="A38" s="108">
        <f xml:space="preserve"> ROW()-2</f>
        <v>36</v>
      </c>
      <c r="B38" s="87" t="s">
        <v>480</v>
      </c>
      <c r="C38" s="87" t="s">
        <v>207</v>
      </c>
      <c r="D38" s="87" t="s">
        <v>126</v>
      </c>
      <c r="E38" s="89">
        <f>SUM(Таблица25[[#This Row],[Средний балл аттестата]:[Балл первоочередной]])</f>
        <v>10.25</v>
      </c>
      <c r="F38" s="89">
        <v>4.25</v>
      </c>
      <c r="G38" s="89">
        <v>6</v>
      </c>
      <c r="H38" s="89"/>
      <c r="I38" s="260" t="s">
        <v>375</v>
      </c>
      <c r="J38" s="87" t="s">
        <v>44</v>
      </c>
      <c r="K38" s="87" t="s">
        <v>54</v>
      </c>
      <c r="L38" s="87" t="s">
        <v>292</v>
      </c>
      <c r="M38" s="87" t="s">
        <v>52</v>
      </c>
      <c r="N38" s="87" t="s">
        <v>52</v>
      </c>
      <c r="O38" s="113" t="s">
        <v>53</v>
      </c>
    </row>
    <row r="39" spans="1:15" s="276" customFormat="1" ht="94.5" customHeight="1" x14ac:dyDescent="0.25">
      <c r="A39" s="108">
        <f>ROW()-2</f>
        <v>37</v>
      </c>
      <c r="B39" s="90" t="s">
        <v>286</v>
      </c>
      <c r="C39" s="90" t="s">
        <v>209</v>
      </c>
      <c r="D39" s="90" t="s">
        <v>126</v>
      </c>
      <c r="E39" s="89">
        <f>SUM(Таблица25[[#This Row],[Средний балл аттестата]:[Балл первоочередной]])</f>
        <v>10.210000000000001</v>
      </c>
      <c r="F39" s="89">
        <v>4.21</v>
      </c>
      <c r="G39" s="89">
        <v>6</v>
      </c>
      <c r="H39" s="87"/>
      <c r="I39" s="260" t="s">
        <v>375</v>
      </c>
      <c r="J39" s="87" t="s">
        <v>44</v>
      </c>
      <c r="K39" s="87" t="s">
        <v>15</v>
      </c>
      <c r="L39" s="87"/>
      <c r="M39" s="87" t="s">
        <v>52</v>
      </c>
      <c r="N39" s="87" t="s">
        <v>52</v>
      </c>
      <c r="O39" s="113" t="s">
        <v>52</v>
      </c>
    </row>
    <row r="40" spans="1:15" s="8" customFormat="1" ht="56.25" x14ac:dyDescent="0.25">
      <c r="A40" s="108">
        <f xml:space="preserve"> ROW()-2</f>
        <v>38</v>
      </c>
      <c r="B40" s="90" t="s">
        <v>632</v>
      </c>
      <c r="C40" s="90" t="s">
        <v>208</v>
      </c>
      <c r="D40" s="87" t="s">
        <v>126</v>
      </c>
      <c r="E40" s="89">
        <f>SUM(Таблица25[[#This Row],[Средний балл аттестата]:[Балл первоочередной]])</f>
        <v>9.94</v>
      </c>
      <c r="F40" s="89">
        <v>3.94</v>
      </c>
      <c r="G40" s="89">
        <v>6</v>
      </c>
      <c r="H40" s="89"/>
      <c r="I40" s="260" t="s">
        <v>375</v>
      </c>
      <c r="J40" s="87" t="s">
        <v>695</v>
      </c>
      <c r="K40" s="87" t="s">
        <v>44</v>
      </c>
      <c r="L40" s="87" t="s">
        <v>4</v>
      </c>
      <c r="M40" s="87" t="s">
        <v>52</v>
      </c>
      <c r="N40" s="87" t="s">
        <v>52</v>
      </c>
      <c r="O40" s="113" t="s">
        <v>53</v>
      </c>
    </row>
    <row r="41" spans="1:15" s="8" customFormat="1" ht="37.5" x14ac:dyDescent="0.25">
      <c r="A41" s="108">
        <f xml:space="preserve"> ROW()-2</f>
        <v>39</v>
      </c>
      <c r="B41" s="90" t="s">
        <v>637</v>
      </c>
      <c r="C41" s="90" t="s">
        <v>207</v>
      </c>
      <c r="D41" s="87" t="s">
        <v>126</v>
      </c>
      <c r="E41" s="89">
        <f>SUM(Таблица25[[#This Row],[Средний балл аттестата]:[Балл первоочередной]])</f>
        <v>9.7899999999999991</v>
      </c>
      <c r="F41" s="89">
        <v>3.79</v>
      </c>
      <c r="G41" s="89">
        <v>6</v>
      </c>
      <c r="H41" s="87"/>
      <c r="I41" s="260" t="s">
        <v>375</v>
      </c>
      <c r="J41" s="87" t="s">
        <v>44</v>
      </c>
      <c r="K41" s="87"/>
      <c r="L41" s="87"/>
      <c r="M41" s="87" t="s">
        <v>52</v>
      </c>
      <c r="N41" s="87" t="s">
        <v>52</v>
      </c>
      <c r="O41" s="113" t="s">
        <v>53</v>
      </c>
    </row>
    <row r="42" spans="1:15" s="8" customFormat="1" ht="37.5" x14ac:dyDescent="0.25">
      <c r="A42" s="108">
        <f xml:space="preserve"> ROW()-2</f>
        <v>40</v>
      </c>
      <c r="B42" s="87" t="s">
        <v>296</v>
      </c>
      <c r="C42" s="87" t="s">
        <v>207</v>
      </c>
      <c r="D42" s="87" t="s">
        <v>126</v>
      </c>
      <c r="E42" s="89">
        <f>SUM(Таблица25[[#This Row],[Средний балл аттестата]:[Балл первоочередной]])</f>
        <v>9.5599999999999987</v>
      </c>
      <c r="F42" s="89">
        <v>4.5599999999999996</v>
      </c>
      <c r="G42" s="89">
        <v>5</v>
      </c>
      <c r="H42" s="89"/>
      <c r="I42" s="260" t="s">
        <v>375</v>
      </c>
      <c r="J42" s="87" t="s">
        <v>44</v>
      </c>
      <c r="K42" s="87" t="s">
        <v>15</v>
      </c>
      <c r="L42" s="87" t="s">
        <v>4</v>
      </c>
      <c r="M42" s="87" t="s">
        <v>52</v>
      </c>
      <c r="N42" s="87" t="s">
        <v>52</v>
      </c>
      <c r="O42" s="113" t="s">
        <v>53</v>
      </c>
    </row>
    <row r="43" spans="1:15" s="8" customFormat="1" ht="37.5" x14ac:dyDescent="0.25">
      <c r="A43" s="108">
        <f xml:space="preserve"> ROW()-2</f>
        <v>41</v>
      </c>
      <c r="B43" s="90" t="s">
        <v>635</v>
      </c>
      <c r="C43" s="90" t="s">
        <v>207</v>
      </c>
      <c r="D43" s="87" t="s">
        <v>126</v>
      </c>
      <c r="E43" s="89">
        <f>SUM(Таблица25[[#This Row],[Средний балл аттестата]:[Балл первоочередной]])</f>
        <v>9.4700000000000006</v>
      </c>
      <c r="F43" s="89">
        <v>3.47</v>
      </c>
      <c r="G43" s="89">
        <v>6</v>
      </c>
      <c r="H43" s="89"/>
      <c r="I43" s="260" t="s">
        <v>375</v>
      </c>
      <c r="J43" s="87" t="s">
        <v>44</v>
      </c>
      <c r="K43" s="87" t="s">
        <v>4</v>
      </c>
      <c r="L43" s="87" t="s">
        <v>115</v>
      </c>
      <c r="M43" s="87" t="s">
        <v>52</v>
      </c>
      <c r="N43" s="87" t="s">
        <v>52</v>
      </c>
      <c r="O43" s="113" t="s">
        <v>52</v>
      </c>
    </row>
    <row r="44" spans="1:15" s="238" customFormat="1" ht="37.5" x14ac:dyDescent="0.25">
      <c r="A44" s="108">
        <f>ROW()-2</f>
        <v>42</v>
      </c>
      <c r="B44" s="87" t="s">
        <v>539</v>
      </c>
      <c r="C44" s="87" t="s">
        <v>209</v>
      </c>
      <c r="D44" s="87" t="s">
        <v>126</v>
      </c>
      <c r="E44" s="89">
        <f>SUM(Таблица25[[#This Row],[Средний балл аттестата]:[Балл первоочередной]])</f>
        <v>9.33</v>
      </c>
      <c r="F44" s="89">
        <v>3.33</v>
      </c>
      <c r="G44" s="89">
        <v>6</v>
      </c>
      <c r="H44" s="87"/>
      <c r="I44" s="267" t="s">
        <v>375</v>
      </c>
      <c r="J44" s="87" t="s">
        <v>15</v>
      </c>
      <c r="K44" s="87" t="s">
        <v>44</v>
      </c>
      <c r="L44" s="87" t="s">
        <v>4</v>
      </c>
      <c r="M44" s="87" t="s">
        <v>52</v>
      </c>
      <c r="N44" s="87" t="s">
        <v>52</v>
      </c>
      <c r="O44" s="113" t="s">
        <v>53</v>
      </c>
    </row>
    <row r="45" spans="1:15" s="276" customFormat="1" ht="37.5" x14ac:dyDescent="0.25">
      <c r="A45" s="108">
        <f xml:space="preserve"> ROW()-2</f>
        <v>43</v>
      </c>
      <c r="B45" s="87" t="s">
        <v>463</v>
      </c>
      <c r="C45" s="87" t="s">
        <v>207</v>
      </c>
      <c r="D45" s="87" t="s">
        <v>126</v>
      </c>
      <c r="E45" s="89">
        <f>SUM(Таблица25[[#This Row],[Средний балл аттестата]:[Балл первоочередной]])</f>
        <v>9.3099999999999987</v>
      </c>
      <c r="F45" s="89">
        <v>4.3099999999999996</v>
      </c>
      <c r="G45" s="89">
        <v>5</v>
      </c>
      <c r="H45" s="89"/>
      <c r="I45" s="260" t="s">
        <v>375</v>
      </c>
      <c r="J45" s="87" t="s">
        <v>44</v>
      </c>
      <c r="K45" s="87" t="s">
        <v>15</v>
      </c>
      <c r="L45" s="87" t="s">
        <v>4</v>
      </c>
      <c r="M45" s="87" t="s">
        <v>52</v>
      </c>
      <c r="N45" s="87" t="s">
        <v>52</v>
      </c>
      <c r="O45" s="113" t="s">
        <v>53</v>
      </c>
    </row>
    <row r="46" spans="1:15" s="238" customFormat="1" ht="37.5" x14ac:dyDescent="0.25">
      <c r="A46" s="98">
        <f>ROW()-2</f>
        <v>44</v>
      </c>
      <c r="B46" s="87" t="s">
        <v>255</v>
      </c>
      <c r="C46" s="87" t="s">
        <v>207</v>
      </c>
      <c r="D46" s="87" t="s">
        <v>126</v>
      </c>
      <c r="E46" s="89">
        <f>SUM(Таблица25[[#This Row],[Средний балл аттестата]:[Балл первоочередной]])</f>
        <v>9.129999999999999</v>
      </c>
      <c r="F46" s="89">
        <v>4.13</v>
      </c>
      <c r="G46" s="89">
        <v>5</v>
      </c>
      <c r="H46" s="89"/>
      <c r="I46" s="260" t="s">
        <v>375</v>
      </c>
      <c r="J46" s="87" t="s">
        <v>44</v>
      </c>
      <c r="K46" s="87" t="s">
        <v>15</v>
      </c>
      <c r="L46" s="87"/>
      <c r="M46" s="87" t="s">
        <v>52</v>
      </c>
      <c r="N46" s="87" t="s">
        <v>52</v>
      </c>
      <c r="O46" s="113" t="s">
        <v>53</v>
      </c>
    </row>
    <row r="47" spans="1:15" s="276" customFormat="1" ht="37.5" x14ac:dyDescent="0.25">
      <c r="A47" s="108">
        <f xml:space="preserve"> ROW()-2</f>
        <v>45</v>
      </c>
      <c r="B47" s="90" t="s">
        <v>341</v>
      </c>
      <c r="C47" s="90" t="s">
        <v>207</v>
      </c>
      <c r="D47" s="87" t="s">
        <v>126</v>
      </c>
      <c r="E47" s="89">
        <f>SUM(Таблица25[[#This Row],[Средний балл аттестата]:[Балл первоочередной]])</f>
        <v>8.879999999999999</v>
      </c>
      <c r="F47" s="89">
        <v>3.88</v>
      </c>
      <c r="G47" s="89">
        <v>5</v>
      </c>
      <c r="H47" s="89"/>
      <c r="I47" s="260" t="s">
        <v>375</v>
      </c>
      <c r="J47" s="87" t="s">
        <v>44</v>
      </c>
      <c r="K47" s="87" t="s">
        <v>15</v>
      </c>
      <c r="L47" s="87" t="s">
        <v>115</v>
      </c>
      <c r="M47" s="87" t="s">
        <v>52</v>
      </c>
      <c r="N47" s="87" t="s">
        <v>52</v>
      </c>
      <c r="O47" s="113" t="s">
        <v>52</v>
      </c>
    </row>
    <row r="48" spans="1:15" s="8" customFormat="1" ht="37.5" x14ac:dyDescent="0.25">
      <c r="A48" s="108">
        <f xml:space="preserve"> ROW()-2</f>
        <v>46</v>
      </c>
      <c r="B48" s="90" t="s">
        <v>600</v>
      </c>
      <c r="C48" s="90" t="s">
        <v>207</v>
      </c>
      <c r="D48" s="87" t="s">
        <v>126</v>
      </c>
      <c r="E48" s="89">
        <f>SUM(Таблица25[[#This Row],[Средний балл аттестата]:[Балл первоочередной]])</f>
        <v>8.86</v>
      </c>
      <c r="F48" s="89">
        <v>3.86</v>
      </c>
      <c r="G48" s="89">
        <v>5</v>
      </c>
      <c r="H48" s="89"/>
      <c r="I48" s="260" t="s">
        <v>375</v>
      </c>
      <c r="J48" s="87" t="s">
        <v>44</v>
      </c>
      <c r="K48" s="87" t="s">
        <v>15</v>
      </c>
      <c r="L48" s="87" t="s">
        <v>115</v>
      </c>
      <c r="M48" s="87" t="s">
        <v>52</v>
      </c>
      <c r="N48" s="87" t="s">
        <v>52</v>
      </c>
      <c r="O48" s="113" t="s">
        <v>53</v>
      </c>
    </row>
    <row r="49" spans="1:15" s="8" customFormat="1" ht="37.5" x14ac:dyDescent="0.25">
      <c r="A49" s="108">
        <f xml:space="preserve"> ROW()-2</f>
        <v>47</v>
      </c>
      <c r="B49" s="87" t="s">
        <v>507</v>
      </c>
      <c r="C49" s="87" t="s">
        <v>207</v>
      </c>
      <c r="D49" s="87" t="s">
        <v>126</v>
      </c>
      <c r="E49" s="89">
        <f>SUM(Таблица25[[#This Row],[Средний балл аттестата]:[Балл первоочередной]])</f>
        <v>8.81</v>
      </c>
      <c r="F49" s="89">
        <v>3.81</v>
      </c>
      <c r="G49" s="89">
        <v>5</v>
      </c>
      <c r="H49" s="87"/>
      <c r="I49" s="269" t="s">
        <v>375</v>
      </c>
      <c r="J49" s="87" t="s">
        <v>44</v>
      </c>
      <c r="K49" s="87"/>
      <c r="L49" s="87"/>
      <c r="M49" s="87" t="s">
        <v>52</v>
      </c>
      <c r="N49" s="87" t="s">
        <v>52</v>
      </c>
      <c r="O49" s="113" t="s">
        <v>53</v>
      </c>
    </row>
    <row r="50" spans="1:15" s="8" customFormat="1" ht="69" customHeight="1" x14ac:dyDescent="0.25">
      <c r="A50" s="108">
        <f>ROW()-2</f>
        <v>48</v>
      </c>
      <c r="B50" s="87" t="s">
        <v>493</v>
      </c>
      <c r="C50" s="87" t="s">
        <v>207</v>
      </c>
      <c r="D50" s="87" t="s">
        <v>126</v>
      </c>
      <c r="E50" s="89">
        <f>SUM(Таблица25[[#This Row],[Средний балл аттестата]:[Балл первоочередной]])</f>
        <v>8.7200000000000006</v>
      </c>
      <c r="F50" s="89">
        <v>3.72</v>
      </c>
      <c r="G50" s="89">
        <v>5</v>
      </c>
      <c r="H50" s="89"/>
      <c r="I50" s="269" t="s">
        <v>375</v>
      </c>
      <c r="J50" s="87" t="s">
        <v>44</v>
      </c>
      <c r="K50" s="87" t="s">
        <v>4</v>
      </c>
      <c r="L50" s="87"/>
      <c r="M50" s="87" t="s">
        <v>52</v>
      </c>
      <c r="N50" s="87" t="s">
        <v>52</v>
      </c>
      <c r="O50" s="113" t="s">
        <v>52</v>
      </c>
    </row>
    <row r="51" spans="1:15" s="8" customFormat="1" ht="56.25" x14ac:dyDescent="0.25">
      <c r="A51" s="108">
        <f xml:space="preserve"> ROW() - 2</f>
        <v>49</v>
      </c>
      <c r="B51" s="87" t="s">
        <v>186</v>
      </c>
      <c r="C51" s="87" t="s">
        <v>207</v>
      </c>
      <c r="D51" s="87" t="s">
        <v>126</v>
      </c>
      <c r="E51" s="89">
        <f>SUM(Таблица25[[#This Row],[Средний балл аттестата]:[Балл первоочередной]])</f>
        <v>8.69</v>
      </c>
      <c r="F51" s="89">
        <v>3.69</v>
      </c>
      <c r="G51" s="89">
        <v>5</v>
      </c>
      <c r="H51" s="89"/>
      <c r="I51" s="260" t="s">
        <v>375</v>
      </c>
      <c r="J51" s="87" t="s">
        <v>44</v>
      </c>
      <c r="K51" s="87" t="s">
        <v>695</v>
      </c>
      <c r="L51" s="87"/>
      <c r="M51" s="87" t="s">
        <v>52</v>
      </c>
      <c r="N51" s="87" t="s">
        <v>52</v>
      </c>
      <c r="O51" s="113" t="s">
        <v>53</v>
      </c>
    </row>
    <row r="52" spans="1:15" s="8" customFormat="1" ht="56.25" x14ac:dyDescent="0.25">
      <c r="A52" s="108">
        <f xml:space="preserve"> ROW() - 2</f>
        <v>50</v>
      </c>
      <c r="B52" s="87" t="s">
        <v>204</v>
      </c>
      <c r="C52" s="87" t="s">
        <v>207</v>
      </c>
      <c r="D52" s="87" t="s">
        <v>126</v>
      </c>
      <c r="E52" s="89">
        <f>SUM(Таблица25[[#This Row],[Средний балл аттестата]:[Балл первоочередной]])</f>
        <v>8.4700000000000006</v>
      </c>
      <c r="F52" s="87">
        <v>3.47</v>
      </c>
      <c r="G52" s="89">
        <v>5</v>
      </c>
      <c r="H52" s="89"/>
      <c r="I52" s="260" t="s">
        <v>375</v>
      </c>
      <c r="J52" s="87" t="s">
        <v>44</v>
      </c>
      <c r="K52" s="87"/>
      <c r="L52" s="87"/>
      <c r="M52" s="87" t="s">
        <v>52</v>
      </c>
      <c r="N52" s="87" t="s">
        <v>205</v>
      </c>
      <c r="O52" s="113" t="s">
        <v>52</v>
      </c>
    </row>
    <row r="53" spans="1:15" s="8" customFormat="1" x14ac:dyDescent="0.25">
      <c r="B53" s="51"/>
      <c r="C53" s="51"/>
      <c r="D53" s="51"/>
      <c r="E53" s="54"/>
      <c r="F53" s="52"/>
      <c r="G53" s="51"/>
      <c r="H53" s="51"/>
      <c r="I53" s="51"/>
      <c r="J53" s="51"/>
      <c r="K53" s="51"/>
      <c r="L53" s="51"/>
      <c r="M53" s="51"/>
      <c r="N53" s="51"/>
    </row>
    <row r="54" spans="1:15" s="8" customFormat="1" x14ac:dyDescent="0.25">
      <c r="B54" s="51"/>
      <c r="C54" s="51"/>
      <c r="D54" s="51"/>
      <c r="E54" s="54"/>
      <c r="F54" s="52"/>
      <c r="G54" s="51"/>
      <c r="H54" s="51"/>
      <c r="I54" s="51"/>
      <c r="J54" s="51"/>
      <c r="K54" s="51"/>
      <c r="L54" s="51"/>
      <c r="M54" s="51"/>
      <c r="N54" s="51"/>
    </row>
    <row r="55" spans="1:15" s="8" customFormat="1" x14ac:dyDescent="0.25">
      <c r="B55" s="51"/>
      <c r="C55" s="51"/>
      <c r="D55" s="51"/>
      <c r="E55" s="54"/>
      <c r="F55" s="51"/>
      <c r="G55" s="51"/>
      <c r="H55" s="51"/>
      <c r="I55" s="51"/>
      <c r="J55" s="51"/>
      <c r="K55" s="51"/>
      <c r="L55" s="51"/>
      <c r="M55" s="51"/>
      <c r="N55" s="51"/>
    </row>
    <row r="56" spans="1:15" s="8" customFormat="1" x14ac:dyDescent="0.25">
      <c r="B56" s="51"/>
      <c r="C56" s="51"/>
      <c r="D56" s="51"/>
      <c r="E56" s="54"/>
      <c r="F56" s="51"/>
      <c r="G56" s="51"/>
      <c r="H56" s="51"/>
      <c r="I56" s="51"/>
      <c r="J56" s="51"/>
      <c r="K56" s="51"/>
      <c r="L56" s="51"/>
      <c r="M56" s="51"/>
      <c r="N56" s="51"/>
    </row>
    <row r="57" spans="1:15" s="8" customFormat="1" x14ac:dyDescent="0.25">
      <c r="B57" s="51"/>
      <c r="C57" s="51"/>
      <c r="D57" s="51"/>
      <c r="E57" s="54"/>
      <c r="F57" s="51"/>
      <c r="G57" s="51"/>
      <c r="H57" s="51"/>
      <c r="I57" s="51"/>
      <c r="J57" s="51"/>
      <c r="K57" s="51"/>
      <c r="L57" s="51"/>
      <c r="M57" s="51"/>
      <c r="N57" s="51"/>
    </row>
    <row r="58" spans="1:15" s="8" customFormat="1" x14ac:dyDescent="0.25">
      <c r="B58" s="51"/>
      <c r="C58" s="51"/>
      <c r="D58" s="51"/>
      <c r="E58" s="54"/>
      <c r="F58" s="51"/>
      <c r="G58" s="51"/>
      <c r="H58" s="51"/>
      <c r="I58" s="51"/>
      <c r="J58" s="51"/>
      <c r="K58" s="51"/>
      <c r="L58" s="51"/>
      <c r="M58" s="51"/>
      <c r="N58" s="51"/>
    </row>
    <row r="59" spans="1:15" s="8" customFormat="1" x14ac:dyDescent="0.25">
      <c r="B59" s="51"/>
      <c r="C59" s="51"/>
      <c r="D59" s="51"/>
      <c r="E59" s="54"/>
      <c r="F59" s="51"/>
      <c r="G59" s="51"/>
      <c r="H59" s="51"/>
      <c r="I59" s="51"/>
      <c r="J59" s="51"/>
      <c r="K59" s="51"/>
      <c r="L59" s="51"/>
      <c r="M59" s="51"/>
      <c r="N59" s="51"/>
    </row>
    <row r="60" spans="1:15" s="8" customFormat="1" x14ac:dyDescent="0.25">
      <c r="B60" s="51"/>
      <c r="C60" s="51"/>
      <c r="D60" s="51"/>
      <c r="E60" s="54"/>
      <c r="F60" s="51"/>
      <c r="G60" s="51"/>
      <c r="H60" s="51"/>
      <c r="I60" s="51"/>
      <c r="J60" s="51"/>
      <c r="K60" s="51"/>
      <c r="L60" s="51"/>
      <c r="M60" s="51"/>
      <c r="N60" s="51"/>
    </row>
    <row r="61" spans="1:15" s="8" customFormat="1" x14ac:dyDescent="0.25">
      <c r="B61" s="51"/>
      <c r="C61" s="51"/>
      <c r="D61" s="51"/>
      <c r="E61" s="54"/>
      <c r="F61" s="51"/>
      <c r="G61" s="51"/>
      <c r="H61" s="51"/>
      <c r="I61" s="51"/>
      <c r="J61" s="51"/>
      <c r="K61" s="51"/>
      <c r="L61" s="51"/>
      <c r="M61" s="51"/>
      <c r="N61" s="51"/>
    </row>
    <row r="62" spans="1:15" s="8" customFormat="1" x14ac:dyDescent="0.25">
      <c r="B62" s="51"/>
      <c r="C62" s="51"/>
      <c r="D62" s="51"/>
      <c r="E62" s="54"/>
      <c r="F62" s="51"/>
      <c r="G62" s="51"/>
      <c r="H62" s="51"/>
      <c r="I62" s="51"/>
      <c r="J62" s="51"/>
      <c r="K62" s="51"/>
      <c r="L62" s="51"/>
      <c r="M62" s="51"/>
      <c r="N62" s="51"/>
    </row>
    <row r="63" spans="1:15" s="8" customFormat="1" x14ac:dyDescent="0.25">
      <c r="B63" s="51"/>
      <c r="C63" s="51"/>
      <c r="D63" s="51"/>
      <c r="E63" s="54"/>
      <c r="F63" s="51"/>
      <c r="G63" s="51"/>
      <c r="H63" s="51"/>
      <c r="I63" s="51"/>
      <c r="J63" s="51"/>
      <c r="K63" s="51"/>
      <c r="L63" s="51"/>
      <c r="M63" s="51"/>
      <c r="N63" s="51"/>
    </row>
    <row r="64" spans="1:15" s="8" customFormat="1" x14ac:dyDescent="0.25">
      <c r="B64" s="51"/>
      <c r="C64" s="51"/>
      <c r="D64" s="51"/>
      <c r="E64" s="54"/>
      <c r="F64" s="51"/>
      <c r="G64" s="51"/>
      <c r="H64" s="51"/>
      <c r="I64" s="51"/>
      <c r="J64" s="51"/>
      <c r="K64" s="51"/>
      <c r="L64" s="51"/>
      <c r="M64" s="51"/>
      <c r="N64" s="51"/>
    </row>
    <row r="65" spans="2:14" s="8" customFormat="1" x14ac:dyDescent="0.25">
      <c r="B65" s="51"/>
      <c r="C65" s="51"/>
      <c r="D65" s="51"/>
      <c r="E65" s="54"/>
      <c r="F65" s="51"/>
      <c r="G65" s="51"/>
      <c r="H65" s="51"/>
      <c r="I65" s="51"/>
      <c r="J65" s="51"/>
      <c r="K65" s="51"/>
      <c r="L65" s="51"/>
      <c r="M65" s="51"/>
      <c r="N65" s="51"/>
    </row>
    <row r="66" spans="2:14" s="8" customFormat="1" x14ac:dyDescent="0.25">
      <c r="B66" s="51"/>
      <c r="C66" s="51"/>
      <c r="D66" s="51"/>
      <c r="E66" s="54"/>
      <c r="F66" s="51"/>
      <c r="G66" s="51"/>
      <c r="H66" s="51"/>
      <c r="I66" s="51"/>
      <c r="J66" s="51"/>
      <c r="K66" s="51"/>
      <c r="L66" s="51"/>
      <c r="M66" s="51"/>
      <c r="N66" s="51"/>
    </row>
    <row r="67" spans="2:14" s="8" customFormat="1" x14ac:dyDescent="0.25">
      <c r="B67" s="51"/>
      <c r="C67" s="51"/>
      <c r="D67" s="51"/>
      <c r="E67" s="54"/>
      <c r="F67" s="51"/>
      <c r="G67" s="51"/>
      <c r="H67" s="51"/>
      <c r="I67" s="51"/>
      <c r="J67" s="51"/>
      <c r="K67" s="51"/>
      <c r="L67" s="51"/>
      <c r="M67" s="51"/>
      <c r="N67" s="51"/>
    </row>
    <row r="68" spans="2:14" s="8" customFormat="1" x14ac:dyDescent="0.25">
      <c r="B68" s="51"/>
      <c r="C68" s="51"/>
      <c r="D68" s="51"/>
      <c r="E68" s="54"/>
      <c r="F68" s="51"/>
      <c r="G68" s="51"/>
      <c r="H68" s="51"/>
      <c r="I68" s="51"/>
      <c r="J68" s="51"/>
      <c r="K68" s="51"/>
      <c r="L68" s="51"/>
      <c r="M68" s="51"/>
      <c r="N68" s="51"/>
    </row>
    <row r="69" spans="2:14" s="8" customFormat="1" x14ac:dyDescent="0.25">
      <c r="B69" s="51"/>
      <c r="C69" s="51"/>
      <c r="D69" s="51"/>
      <c r="E69" s="54"/>
      <c r="F69" s="51"/>
      <c r="G69" s="51"/>
      <c r="H69" s="51"/>
      <c r="I69" s="51"/>
      <c r="J69" s="51"/>
      <c r="K69" s="51"/>
      <c r="L69" s="51"/>
      <c r="M69" s="51"/>
      <c r="N69" s="51"/>
    </row>
    <row r="70" spans="2:14" s="8" customFormat="1" x14ac:dyDescent="0.25">
      <c r="B70" s="51"/>
      <c r="C70" s="51"/>
      <c r="D70" s="51"/>
      <c r="E70" s="54"/>
      <c r="F70" s="51"/>
      <c r="G70" s="51"/>
      <c r="H70" s="51"/>
      <c r="I70" s="51"/>
      <c r="J70" s="51"/>
      <c r="K70" s="51"/>
      <c r="L70" s="51"/>
      <c r="M70" s="51"/>
      <c r="N70" s="51"/>
    </row>
    <row r="71" spans="2:14" s="8" customFormat="1" x14ac:dyDescent="0.25">
      <c r="B71" s="51"/>
      <c r="C71" s="51"/>
      <c r="D71" s="51"/>
      <c r="E71" s="54"/>
      <c r="F71" s="51"/>
      <c r="G71" s="51"/>
      <c r="H71" s="51"/>
      <c r="I71" s="51"/>
      <c r="J71" s="51"/>
      <c r="K71" s="51"/>
      <c r="L71" s="51"/>
      <c r="M71" s="51"/>
      <c r="N71" s="51"/>
    </row>
    <row r="72" spans="2:14" s="8" customFormat="1" x14ac:dyDescent="0.25">
      <c r="B72" s="51"/>
      <c r="C72" s="51"/>
      <c r="D72" s="51"/>
      <c r="E72" s="54"/>
      <c r="F72" s="51"/>
      <c r="G72" s="51"/>
      <c r="H72" s="51"/>
      <c r="I72" s="51"/>
      <c r="J72" s="51"/>
      <c r="K72" s="51"/>
      <c r="L72" s="51"/>
      <c r="M72" s="51"/>
      <c r="N72" s="51"/>
    </row>
    <row r="73" spans="2:14" s="8" customFormat="1" x14ac:dyDescent="0.25">
      <c r="B73" s="51"/>
      <c r="C73" s="51"/>
      <c r="D73" s="51"/>
      <c r="E73" s="54"/>
      <c r="F73" s="51"/>
      <c r="G73" s="51"/>
      <c r="H73" s="51"/>
      <c r="I73" s="51"/>
      <c r="J73" s="51"/>
      <c r="K73" s="51"/>
      <c r="L73" s="51"/>
      <c r="M73" s="51"/>
      <c r="N73" s="51"/>
    </row>
    <row r="74" spans="2:14" s="8" customFormat="1" x14ac:dyDescent="0.25">
      <c r="B74" s="51"/>
      <c r="C74" s="51"/>
      <c r="D74" s="51"/>
      <c r="E74" s="54"/>
      <c r="F74" s="51"/>
      <c r="G74" s="51"/>
      <c r="H74" s="51"/>
      <c r="I74" s="51"/>
      <c r="J74" s="51"/>
      <c r="K74" s="51"/>
      <c r="L74" s="51"/>
      <c r="M74" s="51"/>
      <c r="N74" s="51"/>
    </row>
    <row r="75" spans="2:14" s="8" customFormat="1" x14ac:dyDescent="0.25">
      <c r="B75" s="51"/>
      <c r="C75" s="51"/>
      <c r="D75" s="51"/>
      <c r="E75" s="54"/>
      <c r="F75" s="51"/>
      <c r="G75" s="51"/>
      <c r="H75" s="51"/>
      <c r="I75" s="51"/>
      <c r="J75" s="51"/>
      <c r="K75" s="51"/>
      <c r="L75" s="51"/>
      <c r="M75" s="51"/>
      <c r="N75" s="51"/>
    </row>
    <row r="76" spans="2:14" s="8" customFormat="1" x14ac:dyDescent="0.25">
      <c r="B76" s="51"/>
      <c r="C76" s="51"/>
      <c r="D76" s="51"/>
      <c r="E76" s="54"/>
      <c r="F76" s="51"/>
      <c r="G76" s="51"/>
      <c r="H76" s="51"/>
      <c r="I76" s="51"/>
      <c r="J76" s="51"/>
      <c r="K76" s="51"/>
      <c r="L76" s="51"/>
      <c r="M76" s="51"/>
      <c r="N76" s="51"/>
    </row>
    <row r="77" spans="2:14" s="8" customFormat="1" x14ac:dyDescent="0.25">
      <c r="B77" s="51"/>
      <c r="C77" s="51"/>
      <c r="D77" s="51"/>
      <c r="E77" s="54"/>
      <c r="F77" s="51"/>
      <c r="G77" s="51"/>
      <c r="H77" s="51"/>
      <c r="I77" s="51"/>
      <c r="J77" s="51"/>
      <c r="K77" s="51"/>
      <c r="L77" s="51"/>
      <c r="M77" s="51"/>
      <c r="N77" s="51"/>
    </row>
    <row r="78" spans="2:14" s="8" customFormat="1" x14ac:dyDescent="0.25">
      <c r="B78" s="51"/>
      <c r="C78" s="51"/>
      <c r="D78" s="51"/>
      <c r="E78" s="54"/>
      <c r="F78" s="51"/>
      <c r="G78" s="51"/>
      <c r="H78" s="51"/>
      <c r="I78" s="51"/>
      <c r="J78" s="51"/>
      <c r="K78" s="51"/>
      <c r="L78" s="51"/>
      <c r="M78" s="51"/>
      <c r="N78" s="51"/>
    </row>
    <row r="79" spans="2:14" s="8" customFormat="1" x14ac:dyDescent="0.25">
      <c r="B79" s="51"/>
      <c r="C79" s="51"/>
      <c r="D79" s="51"/>
      <c r="E79" s="54"/>
      <c r="F79" s="51"/>
      <c r="G79" s="51"/>
      <c r="H79" s="51"/>
      <c r="I79" s="51"/>
      <c r="J79" s="51"/>
      <c r="K79" s="51"/>
      <c r="L79" s="51"/>
      <c r="M79" s="51"/>
      <c r="N79" s="51"/>
    </row>
    <row r="80" spans="2:14" s="8" customFormat="1" x14ac:dyDescent="0.25">
      <c r="B80" s="51"/>
      <c r="C80" s="51"/>
      <c r="D80" s="51"/>
      <c r="E80" s="54"/>
      <c r="F80" s="51"/>
      <c r="G80" s="51"/>
      <c r="H80" s="51"/>
      <c r="I80" s="51"/>
      <c r="J80" s="51"/>
      <c r="K80" s="51"/>
      <c r="L80" s="51"/>
      <c r="M80" s="51"/>
      <c r="N80" s="51"/>
    </row>
    <row r="81" spans="2:14" s="8" customFormat="1" x14ac:dyDescent="0.25">
      <c r="B81" s="51"/>
      <c r="C81" s="51"/>
      <c r="D81" s="51"/>
      <c r="E81" s="54"/>
      <c r="F81" s="51"/>
      <c r="G81" s="51"/>
      <c r="H81" s="51"/>
      <c r="I81" s="51"/>
      <c r="J81" s="51"/>
      <c r="K81" s="51"/>
      <c r="L81" s="51"/>
      <c r="M81" s="51"/>
      <c r="N81" s="51"/>
    </row>
    <row r="82" spans="2:14" s="8" customFormat="1" x14ac:dyDescent="0.25">
      <c r="B82" s="51"/>
      <c r="C82" s="51"/>
      <c r="D82" s="51"/>
      <c r="E82" s="54"/>
      <c r="F82" s="51"/>
      <c r="G82" s="51"/>
      <c r="H82" s="51"/>
      <c r="I82" s="51"/>
      <c r="J82" s="51"/>
      <c r="K82" s="51"/>
      <c r="L82" s="51"/>
      <c r="M82" s="51"/>
      <c r="N82" s="51"/>
    </row>
    <row r="83" spans="2:14" s="8" customFormat="1" x14ac:dyDescent="0.25">
      <c r="B83" s="51"/>
      <c r="C83" s="51"/>
      <c r="D83" s="51"/>
      <c r="E83" s="54"/>
      <c r="F83" s="51"/>
      <c r="G83" s="51"/>
      <c r="H83" s="51"/>
      <c r="I83" s="51"/>
      <c r="J83" s="51"/>
      <c r="K83" s="51"/>
      <c r="L83" s="51"/>
      <c r="M83" s="51"/>
      <c r="N83" s="51"/>
    </row>
    <row r="84" spans="2:14" s="8" customFormat="1" x14ac:dyDescent="0.25">
      <c r="B84" s="51"/>
      <c r="C84" s="51"/>
      <c r="D84" s="51"/>
      <c r="E84" s="54"/>
      <c r="F84" s="51"/>
      <c r="G84" s="51"/>
      <c r="H84" s="51"/>
      <c r="I84" s="51"/>
      <c r="J84" s="51"/>
      <c r="K84" s="51"/>
      <c r="L84" s="51"/>
      <c r="M84" s="51"/>
      <c r="N84" s="51"/>
    </row>
    <row r="85" spans="2:14" s="8" customFormat="1" x14ac:dyDescent="0.25">
      <c r="B85" s="51"/>
      <c r="C85" s="51"/>
      <c r="D85" s="51"/>
      <c r="E85" s="54"/>
      <c r="F85" s="51"/>
      <c r="G85" s="51"/>
      <c r="H85" s="51"/>
      <c r="I85" s="51"/>
      <c r="J85" s="51"/>
      <c r="K85" s="51"/>
      <c r="L85" s="51"/>
      <c r="M85" s="51"/>
      <c r="N85" s="51"/>
    </row>
    <row r="86" spans="2:14" s="8" customFormat="1" x14ac:dyDescent="0.25">
      <c r="B86" s="51"/>
      <c r="C86" s="51"/>
      <c r="D86" s="51"/>
      <c r="E86" s="54"/>
      <c r="F86" s="51"/>
      <c r="G86" s="51"/>
      <c r="H86" s="51"/>
      <c r="I86" s="51"/>
      <c r="J86" s="51"/>
      <c r="K86" s="51"/>
      <c r="L86" s="51"/>
      <c r="M86" s="51"/>
      <c r="N86" s="51"/>
    </row>
    <row r="87" spans="2:14" s="8" customFormat="1" x14ac:dyDescent="0.25">
      <c r="B87" s="51"/>
      <c r="C87" s="51"/>
      <c r="D87" s="51"/>
      <c r="E87" s="54"/>
      <c r="F87" s="51"/>
      <c r="G87" s="51"/>
      <c r="H87" s="51"/>
      <c r="I87" s="51"/>
      <c r="J87" s="51"/>
      <c r="K87" s="51"/>
      <c r="L87" s="51"/>
      <c r="M87" s="51"/>
      <c r="N87" s="51"/>
    </row>
    <row r="88" spans="2:14" s="8" customFormat="1" x14ac:dyDescent="0.25">
      <c r="B88" s="51"/>
      <c r="C88" s="51"/>
      <c r="D88" s="51"/>
      <c r="E88" s="54"/>
      <c r="F88" s="51"/>
      <c r="G88" s="51"/>
      <c r="H88" s="51"/>
      <c r="I88" s="51"/>
      <c r="J88" s="51"/>
      <c r="K88" s="51"/>
      <c r="L88" s="51"/>
      <c r="M88" s="51"/>
      <c r="N88" s="51"/>
    </row>
    <row r="89" spans="2:14" s="8" customFormat="1" x14ac:dyDescent="0.25">
      <c r="B89" s="51"/>
      <c r="C89" s="51"/>
      <c r="D89" s="51"/>
      <c r="E89" s="54"/>
      <c r="F89" s="51"/>
      <c r="G89" s="51"/>
      <c r="H89" s="51"/>
      <c r="I89" s="51"/>
      <c r="J89" s="51"/>
      <c r="K89" s="51"/>
      <c r="L89" s="51"/>
      <c r="M89" s="51"/>
      <c r="N89" s="51"/>
    </row>
    <row r="90" spans="2:14" s="8" customFormat="1" x14ac:dyDescent="0.25">
      <c r="B90" s="51"/>
      <c r="C90" s="51"/>
      <c r="D90" s="51"/>
      <c r="E90" s="54"/>
      <c r="F90" s="51"/>
      <c r="G90" s="51"/>
      <c r="H90" s="51"/>
      <c r="I90" s="51"/>
      <c r="J90" s="51"/>
      <c r="K90" s="51"/>
      <c r="L90" s="51"/>
      <c r="M90" s="51"/>
      <c r="N90" s="51"/>
    </row>
    <row r="91" spans="2:14" s="8" customFormat="1" x14ac:dyDescent="0.25">
      <c r="B91" s="51"/>
      <c r="C91" s="51"/>
      <c r="D91" s="51"/>
      <c r="E91" s="54"/>
      <c r="F91" s="51"/>
      <c r="G91" s="51"/>
      <c r="H91" s="51"/>
      <c r="I91" s="51"/>
      <c r="J91" s="51"/>
      <c r="K91" s="51"/>
      <c r="L91" s="51"/>
      <c r="M91" s="51"/>
      <c r="N91" s="51"/>
    </row>
    <row r="92" spans="2:14" s="8" customFormat="1" x14ac:dyDescent="0.25">
      <c r="B92" s="51"/>
      <c r="C92" s="51"/>
      <c r="D92" s="51"/>
      <c r="E92" s="54"/>
      <c r="F92" s="51"/>
      <c r="G92" s="51"/>
      <c r="H92" s="51"/>
      <c r="I92" s="51"/>
      <c r="J92" s="51"/>
      <c r="K92" s="51"/>
      <c r="L92" s="51"/>
      <c r="M92" s="51"/>
      <c r="N92" s="51"/>
    </row>
    <row r="93" spans="2:14" s="8" customFormat="1" x14ac:dyDescent="0.25">
      <c r="B93" s="51"/>
      <c r="C93" s="51"/>
      <c r="D93" s="51"/>
      <c r="E93" s="54"/>
      <c r="F93" s="51"/>
      <c r="G93" s="51"/>
      <c r="H93" s="51"/>
      <c r="I93" s="51"/>
      <c r="J93" s="51"/>
      <c r="K93" s="51"/>
      <c r="L93" s="51"/>
      <c r="M93" s="51"/>
      <c r="N93" s="51"/>
    </row>
    <row r="94" spans="2:14" s="8" customFormat="1" x14ac:dyDescent="0.25">
      <c r="B94" s="51"/>
      <c r="C94" s="51"/>
      <c r="D94" s="51"/>
      <c r="E94" s="54"/>
      <c r="F94" s="51"/>
      <c r="G94" s="51"/>
      <c r="H94" s="51"/>
      <c r="I94" s="51"/>
      <c r="J94" s="51"/>
      <c r="K94" s="51"/>
      <c r="L94" s="51"/>
      <c r="M94" s="51"/>
      <c r="N94" s="51"/>
    </row>
    <row r="95" spans="2:14" s="8" customFormat="1" x14ac:dyDescent="0.25">
      <c r="B95" s="51"/>
      <c r="C95" s="51"/>
      <c r="D95" s="51"/>
      <c r="E95" s="54"/>
      <c r="F95" s="51"/>
      <c r="G95" s="51"/>
      <c r="H95" s="51"/>
      <c r="I95" s="51"/>
      <c r="J95" s="51"/>
      <c r="K95" s="51"/>
      <c r="L95" s="51"/>
      <c r="M95" s="51"/>
      <c r="N95" s="51"/>
    </row>
    <row r="96" spans="2:14" s="8" customFormat="1" x14ac:dyDescent="0.25">
      <c r="B96" s="51"/>
      <c r="C96" s="51"/>
      <c r="D96" s="51"/>
      <c r="E96" s="54"/>
      <c r="F96" s="51"/>
      <c r="G96" s="51"/>
      <c r="H96" s="51"/>
      <c r="I96" s="51"/>
      <c r="J96" s="51"/>
      <c r="K96" s="51"/>
      <c r="L96" s="51"/>
      <c r="M96" s="51"/>
      <c r="N96" s="51"/>
    </row>
    <row r="97" spans="2:14" s="8" customFormat="1" x14ac:dyDescent="0.25">
      <c r="B97" s="51"/>
      <c r="C97" s="51"/>
      <c r="D97" s="51"/>
      <c r="E97" s="54"/>
      <c r="F97" s="51"/>
      <c r="G97" s="51"/>
      <c r="H97" s="51"/>
      <c r="I97" s="51"/>
      <c r="J97" s="51"/>
      <c r="K97" s="51"/>
      <c r="L97" s="51"/>
      <c r="M97" s="51"/>
      <c r="N97" s="51"/>
    </row>
    <row r="98" spans="2:14" s="8" customFormat="1" x14ac:dyDescent="0.25">
      <c r="B98" s="51"/>
      <c r="C98" s="51"/>
      <c r="D98" s="51"/>
      <c r="E98" s="54"/>
      <c r="F98" s="51"/>
      <c r="G98" s="51"/>
      <c r="H98" s="51"/>
      <c r="I98" s="51"/>
      <c r="J98" s="51"/>
      <c r="K98" s="51"/>
      <c r="L98" s="51"/>
      <c r="M98" s="51"/>
      <c r="N98" s="51"/>
    </row>
    <row r="99" spans="2:14" s="8" customFormat="1" x14ac:dyDescent="0.25">
      <c r="B99" s="51"/>
      <c r="C99" s="51"/>
      <c r="D99" s="51"/>
      <c r="E99" s="54"/>
      <c r="F99" s="51"/>
      <c r="G99" s="51"/>
      <c r="H99" s="51"/>
      <c r="I99" s="51"/>
      <c r="J99" s="51"/>
      <c r="K99" s="51"/>
      <c r="L99" s="51"/>
      <c r="M99" s="51"/>
      <c r="N99" s="51"/>
    </row>
    <row r="100" spans="2:14" s="8" customFormat="1" x14ac:dyDescent="0.25">
      <c r="B100" s="51"/>
      <c r="C100" s="51"/>
      <c r="D100" s="51"/>
      <c r="E100" s="54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2:14" s="8" customFormat="1" x14ac:dyDescent="0.25">
      <c r="B101" s="51"/>
      <c r="C101" s="51"/>
      <c r="D101" s="51"/>
      <c r="E101" s="54"/>
      <c r="F101" s="51"/>
      <c r="G101" s="51"/>
      <c r="H101" s="51"/>
      <c r="I101" s="51"/>
      <c r="J101" s="51"/>
      <c r="K101" s="51"/>
      <c r="L101" s="51"/>
      <c r="M101" s="51"/>
      <c r="N101" s="51"/>
    </row>
    <row r="102" spans="2:14" s="8" customFormat="1" x14ac:dyDescent="0.25">
      <c r="B102" s="51"/>
      <c r="C102" s="51"/>
      <c r="D102" s="51"/>
      <c r="E102" s="54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2:14" s="8" customFormat="1" x14ac:dyDescent="0.25">
      <c r="B103" s="51"/>
      <c r="C103" s="51"/>
      <c r="D103" s="51"/>
      <c r="E103" s="54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2:14" s="8" customFormat="1" x14ac:dyDescent="0.25">
      <c r="B104" s="51"/>
      <c r="C104" s="51"/>
      <c r="D104" s="51"/>
      <c r="E104" s="54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2:14" s="8" customFormat="1" x14ac:dyDescent="0.25">
      <c r="B105" s="51"/>
      <c r="C105" s="51"/>
      <c r="D105" s="51"/>
      <c r="E105" s="54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2:14" s="8" customFormat="1" x14ac:dyDescent="0.25">
      <c r="B106" s="51"/>
      <c r="C106" s="51"/>
      <c r="D106" s="51"/>
      <c r="E106" s="54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2:14" s="8" customFormat="1" x14ac:dyDescent="0.25">
      <c r="B107" s="51"/>
      <c r="C107" s="51"/>
      <c r="D107" s="51"/>
      <c r="E107" s="54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2:14" s="8" customFormat="1" x14ac:dyDescent="0.25">
      <c r="B108" s="51"/>
      <c r="C108" s="51"/>
      <c r="D108" s="51"/>
      <c r="E108" s="54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2:14" s="8" customFormat="1" x14ac:dyDescent="0.25">
      <c r="B109" s="51"/>
      <c r="C109" s="51"/>
      <c r="D109" s="51"/>
      <c r="E109" s="54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2:14" s="8" customFormat="1" x14ac:dyDescent="0.25">
      <c r="B110" s="51"/>
      <c r="C110" s="51"/>
      <c r="D110" s="51"/>
      <c r="E110" s="54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2:14" s="8" customFormat="1" x14ac:dyDescent="0.25">
      <c r="B111" s="51"/>
      <c r="C111" s="51"/>
      <c r="D111" s="51"/>
      <c r="E111" s="54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2:14" s="8" customFormat="1" x14ac:dyDescent="0.25">
      <c r="B112" s="51"/>
      <c r="C112" s="51"/>
      <c r="D112" s="51"/>
      <c r="E112" s="54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2:14" s="8" customFormat="1" x14ac:dyDescent="0.25">
      <c r="B113" s="51"/>
      <c r="C113" s="51"/>
      <c r="D113" s="51"/>
      <c r="E113" s="54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2:14" s="8" customFormat="1" x14ac:dyDescent="0.25">
      <c r="B114" s="51"/>
      <c r="C114" s="51"/>
      <c r="D114" s="51"/>
      <c r="E114" s="54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2:14" s="8" customFormat="1" x14ac:dyDescent="0.25">
      <c r="B115" s="51"/>
      <c r="C115" s="51"/>
      <c r="D115" s="51"/>
      <c r="E115" s="54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2:14" s="8" customFormat="1" x14ac:dyDescent="0.25">
      <c r="B116" s="51"/>
      <c r="C116" s="51"/>
      <c r="D116" s="51"/>
      <c r="E116" s="54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2:14" s="8" customFormat="1" x14ac:dyDescent="0.25">
      <c r="B117" s="51"/>
      <c r="C117" s="51"/>
      <c r="D117" s="51"/>
      <c r="E117" s="54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2:14" s="8" customFormat="1" x14ac:dyDescent="0.25">
      <c r="B118" s="51"/>
      <c r="C118" s="51"/>
      <c r="D118" s="51"/>
      <c r="E118" s="54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2:14" s="8" customFormat="1" x14ac:dyDescent="0.25">
      <c r="B119" s="51"/>
      <c r="C119" s="51"/>
      <c r="D119" s="51"/>
      <c r="E119" s="54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2:14" s="8" customFormat="1" x14ac:dyDescent="0.25">
      <c r="B120" s="51"/>
      <c r="C120" s="51"/>
      <c r="D120" s="51"/>
      <c r="E120" s="54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2:14" s="8" customFormat="1" x14ac:dyDescent="0.25">
      <c r="B121" s="51"/>
      <c r="C121" s="51"/>
      <c r="D121" s="51"/>
      <c r="E121" s="54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2:14" s="8" customFormat="1" x14ac:dyDescent="0.25">
      <c r="B122" s="51"/>
      <c r="C122" s="51"/>
      <c r="D122" s="51"/>
      <c r="E122" s="54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2:14" s="8" customFormat="1" x14ac:dyDescent="0.25">
      <c r="B123" s="51"/>
      <c r="C123" s="51"/>
      <c r="D123" s="51"/>
      <c r="E123" s="54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2:14" s="8" customFormat="1" x14ac:dyDescent="0.25">
      <c r="B124" s="51"/>
      <c r="C124" s="51"/>
      <c r="D124" s="51"/>
      <c r="E124" s="54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2:14" s="8" customFormat="1" x14ac:dyDescent="0.25">
      <c r="B125" s="51"/>
      <c r="C125" s="51"/>
      <c r="D125" s="51"/>
      <c r="E125" s="54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2:14" s="8" customFormat="1" x14ac:dyDescent="0.25">
      <c r="B126" s="51"/>
      <c r="C126" s="51"/>
      <c r="D126" s="51"/>
      <c r="E126" s="54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2:14" s="8" customFormat="1" x14ac:dyDescent="0.25">
      <c r="B127" s="51"/>
      <c r="C127" s="51"/>
      <c r="D127" s="51"/>
      <c r="E127" s="54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2:14" s="8" customFormat="1" x14ac:dyDescent="0.25">
      <c r="B128" s="51"/>
      <c r="C128" s="51"/>
      <c r="D128" s="51"/>
      <c r="E128" s="54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2:14" s="8" customFormat="1" x14ac:dyDescent="0.25">
      <c r="B129" s="51"/>
      <c r="C129" s="51"/>
      <c r="D129" s="51"/>
      <c r="E129" s="54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2:14" s="8" customFormat="1" x14ac:dyDescent="0.25">
      <c r="B130" s="51"/>
      <c r="C130" s="51"/>
      <c r="D130" s="51"/>
      <c r="E130" s="54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2:14" s="8" customFormat="1" x14ac:dyDescent="0.25">
      <c r="B131" s="51"/>
      <c r="C131" s="51"/>
      <c r="D131" s="51"/>
      <c r="E131" s="54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2:14" s="8" customFormat="1" x14ac:dyDescent="0.25">
      <c r="B132" s="51"/>
      <c r="C132" s="51"/>
      <c r="D132" s="51"/>
      <c r="E132" s="54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2:14" s="8" customFormat="1" x14ac:dyDescent="0.25">
      <c r="B133" s="51"/>
      <c r="C133" s="51"/>
      <c r="D133" s="51"/>
      <c r="E133" s="54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2:14" s="8" customFormat="1" x14ac:dyDescent="0.25">
      <c r="B134" s="51"/>
      <c r="C134" s="51"/>
      <c r="D134" s="51"/>
      <c r="E134" s="54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2:14" s="8" customFormat="1" x14ac:dyDescent="0.25">
      <c r="B135" s="51"/>
      <c r="C135" s="51"/>
      <c r="D135" s="51"/>
      <c r="E135" s="54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2:14" s="8" customFormat="1" x14ac:dyDescent="0.25">
      <c r="B136" s="51"/>
      <c r="C136" s="51"/>
      <c r="D136" s="51"/>
      <c r="E136" s="54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2:14" s="8" customFormat="1" x14ac:dyDescent="0.25">
      <c r="B137" s="51"/>
      <c r="C137" s="51"/>
      <c r="D137" s="51"/>
      <c r="E137" s="54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2:14" s="8" customFormat="1" x14ac:dyDescent="0.25">
      <c r="B138" s="51"/>
      <c r="C138" s="51"/>
      <c r="D138" s="51"/>
      <c r="E138" s="54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2:14" s="8" customFormat="1" x14ac:dyDescent="0.25">
      <c r="B139" s="51"/>
      <c r="C139" s="51"/>
      <c r="D139" s="51"/>
      <c r="E139" s="54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2:14" s="8" customFormat="1" x14ac:dyDescent="0.25">
      <c r="B140" s="51"/>
      <c r="C140" s="51"/>
      <c r="D140" s="51"/>
      <c r="E140" s="54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2:14" s="8" customFormat="1" x14ac:dyDescent="0.25">
      <c r="B141" s="51"/>
      <c r="C141" s="51"/>
      <c r="D141" s="51"/>
      <c r="E141" s="54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2:14" s="8" customFormat="1" x14ac:dyDescent="0.25">
      <c r="B142" s="51"/>
      <c r="C142" s="51"/>
      <c r="D142" s="51"/>
      <c r="E142" s="54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2:14" s="8" customFormat="1" x14ac:dyDescent="0.25">
      <c r="B143" s="51"/>
      <c r="C143" s="51"/>
      <c r="D143" s="51"/>
      <c r="E143" s="54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2:14" s="8" customFormat="1" x14ac:dyDescent="0.25">
      <c r="B144" s="51"/>
      <c r="C144" s="51"/>
      <c r="D144" s="51"/>
      <c r="E144" s="54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2:14" s="8" customFormat="1" x14ac:dyDescent="0.25">
      <c r="B145" s="51"/>
      <c r="C145" s="51"/>
      <c r="D145" s="51"/>
      <c r="E145" s="54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2:14" s="8" customFormat="1" x14ac:dyDescent="0.25">
      <c r="B146" s="51"/>
      <c r="C146" s="51"/>
      <c r="D146" s="51"/>
      <c r="E146" s="54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2:14" s="8" customFormat="1" x14ac:dyDescent="0.25">
      <c r="B147" s="51"/>
      <c r="C147" s="51"/>
      <c r="D147" s="51"/>
      <c r="E147" s="54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2:14" s="8" customFormat="1" x14ac:dyDescent="0.25">
      <c r="B148" s="51"/>
      <c r="C148" s="51"/>
      <c r="D148" s="51"/>
      <c r="E148" s="54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2:14" s="8" customFormat="1" x14ac:dyDescent="0.25">
      <c r="B149" s="51"/>
      <c r="C149" s="51"/>
      <c r="D149" s="51"/>
      <c r="E149" s="54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2:14" s="8" customFormat="1" x14ac:dyDescent="0.25">
      <c r="B150" s="51"/>
      <c r="C150" s="51"/>
      <c r="D150" s="51"/>
      <c r="E150" s="54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2:14" s="8" customFormat="1" x14ac:dyDescent="0.25">
      <c r="B151" s="51"/>
      <c r="C151" s="51"/>
      <c r="D151" s="51"/>
      <c r="E151" s="54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2:14" s="8" customFormat="1" x14ac:dyDescent="0.25">
      <c r="B152" s="51"/>
      <c r="C152" s="51"/>
      <c r="D152" s="51"/>
      <c r="E152" s="54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2:14" s="8" customFormat="1" x14ac:dyDescent="0.25">
      <c r="B153" s="51"/>
      <c r="C153" s="51"/>
      <c r="D153" s="51"/>
      <c r="E153" s="54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2:14" s="8" customFormat="1" x14ac:dyDescent="0.25">
      <c r="B154" s="51"/>
      <c r="C154" s="51"/>
      <c r="D154" s="51"/>
      <c r="E154" s="54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2:14" s="8" customFormat="1" x14ac:dyDescent="0.25">
      <c r="B155" s="51"/>
      <c r="C155" s="51"/>
      <c r="D155" s="51"/>
      <c r="E155" s="54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2:14" s="8" customFormat="1" x14ac:dyDescent="0.25">
      <c r="B156" s="51"/>
      <c r="C156" s="51"/>
      <c r="D156" s="51"/>
      <c r="E156" s="54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2:14" s="8" customFormat="1" x14ac:dyDescent="0.25">
      <c r="B157" s="51"/>
      <c r="C157" s="51"/>
      <c r="D157" s="51"/>
      <c r="E157" s="54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2:14" s="8" customFormat="1" x14ac:dyDescent="0.25">
      <c r="B158" s="51"/>
      <c r="C158" s="51"/>
      <c r="D158" s="51"/>
      <c r="E158" s="54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2:14" s="8" customFormat="1" x14ac:dyDescent="0.25">
      <c r="B159" s="51"/>
      <c r="C159" s="51"/>
      <c r="D159" s="51"/>
      <c r="E159" s="54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2:14" s="8" customFormat="1" x14ac:dyDescent="0.25">
      <c r="B160" s="51"/>
      <c r="C160" s="51"/>
      <c r="D160" s="51"/>
      <c r="E160" s="54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2:14" s="8" customFormat="1" x14ac:dyDescent="0.25">
      <c r="B161" s="51"/>
      <c r="C161" s="51"/>
      <c r="D161" s="51"/>
      <c r="E161" s="54"/>
      <c r="F161" s="51"/>
      <c r="G161" s="51"/>
      <c r="H161" s="51"/>
      <c r="I161" s="51"/>
      <c r="J161" s="51"/>
      <c r="K161" s="51"/>
      <c r="L161" s="51"/>
      <c r="M161" s="51"/>
      <c r="N161" s="51"/>
    </row>
    <row r="162" spans="2:14" s="8" customFormat="1" x14ac:dyDescent="0.25">
      <c r="B162" s="51"/>
      <c r="C162" s="51"/>
      <c r="D162" s="51"/>
      <c r="E162" s="54"/>
      <c r="F162" s="51"/>
      <c r="G162" s="51"/>
      <c r="H162" s="51"/>
      <c r="I162" s="51"/>
      <c r="J162" s="51"/>
      <c r="K162" s="51"/>
      <c r="L162" s="51"/>
      <c r="M162" s="51"/>
      <c r="N162" s="51"/>
    </row>
    <row r="163" spans="2:14" s="8" customFormat="1" x14ac:dyDescent="0.25">
      <c r="B163" s="51"/>
      <c r="C163" s="51"/>
      <c r="D163" s="51"/>
      <c r="E163" s="54"/>
      <c r="F163" s="51"/>
      <c r="G163" s="51"/>
      <c r="H163" s="51"/>
      <c r="I163" s="51"/>
      <c r="J163" s="51"/>
      <c r="K163" s="51"/>
      <c r="L163" s="51"/>
      <c r="M163" s="51"/>
      <c r="N163" s="51"/>
    </row>
    <row r="164" spans="2:14" s="8" customFormat="1" x14ac:dyDescent="0.25">
      <c r="B164" s="51"/>
      <c r="C164" s="51"/>
      <c r="D164" s="51"/>
      <c r="E164" s="54"/>
      <c r="F164" s="51"/>
      <c r="G164" s="51"/>
      <c r="H164" s="51"/>
      <c r="I164" s="51"/>
      <c r="J164" s="51"/>
      <c r="K164" s="51"/>
      <c r="L164" s="51"/>
      <c r="M164" s="51"/>
      <c r="N164" s="51"/>
    </row>
    <row r="165" spans="2:14" s="8" customFormat="1" x14ac:dyDescent="0.25">
      <c r="B165" s="51"/>
      <c r="C165" s="51"/>
      <c r="D165" s="51"/>
      <c r="E165" s="54"/>
      <c r="F165" s="51"/>
      <c r="G165" s="51"/>
      <c r="H165" s="51"/>
      <c r="I165" s="51"/>
      <c r="J165" s="51"/>
      <c r="K165" s="51"/>
      <c r="L165" s="51"/>
      <c r="M165" s="51"/>
      <c r="N165" s="51"/>
    </row>
    <row r="166" spans="2:14" s="8" customFormat="1" x14ac:dyDescent="0.25">
      <c r="B166" s="51"/>
      <c r="C166" s="51"/>
      <c r="D166" s="51"/>
      <c r="E166" s="54"/>
      <c r="F166" s="51"/>
      <c r="G166" s="51"/>
      <c r="H166" s="51"/>
      <c r="I166" s="51"/>
      <c r="J166" s="51"/>
      <c r="K166" s="51"/>
      <c r="L166" s="51"/>
      <c r="M166" s="51"/>
      <c r="N166" s="51"/>
    </row>
    <row r="167" spans="2:14" s="8" customFormat="1" x14ac:dyDescent="0.25">
      <c r="B167" s="51"/>
      <c r="C167" s="51"/>
      <c r="D167" s="51"/>
      <c r="E167" s="54"/>
      <c r="F167" s="51"/>
      <c r="G167" s="51"/>
      <c r="H167" s="51"/>
      <c r="I167" s="51"/>
      <c r="J167" s="51"/>
      <c r="K167" s="51"/>
      <c r="L167" s="51"/>
      <c r="M167" s="51"/>
      <c r="N167" s="51"/>
    </row>
    <row r="168" spans="2:14" s="8" customFormat="1" x14ac:dyDescent="0.25">
      <c r="B168" s="51"/>
      <c r="C168" s="51"/>
      <c r="D168" s="51"/>
      <c r="E168" s="54"/>
      <c r="F168" s="51"/>
      <c r="G168" s="51"/>
      <c r="H168" s="51"/>
      <c r="I168" s="51"/>
      <c r="J168" s="51"/>
      <c r="K168" s="51"/>
      <c r="L168" s="51"/>
      <c r="M168" s="51"/>
      <c r="N168" s="51"/>
    </row>
    <row r="169" spans="2:14" s="8" customFormat="1" x14ac:dyDescent="0.25">
      <c r="B169" s="51"/>
      <c r="C169" s="51"/>
      <c r="D169" s="51"/>
      <c r="E169" s="54"/>
      <c r="F169" s="51"/>
      <c r="G169" s="51"/>
      <c r="H169" s="51"/>
      <c r="I169" s="51"/>
      <c r="J169" s="51"/>
      <c r="K169" s="51"/>
      <c r="L169" s="51"/>
      <c r="M169" s="51"/>
      <c r="N169" s="51"/>
    </row>
    <row r="170" spans="2:14" s="8" customFormat="1" x14ac:dyDescent="0.25">
      <c r="B170" s="51"/>
      <c r="C170" s="51"/>
      <c r="D170" s="51"/>
      <c r="E170" s="54"/>
      <c r="F170" s="51"/>
      <c r="G170" s="51"/>
      <c r="H170" s="51"/>
      <c r="I170" s="51"/>
      <c r="J170" s="51"/>
      <c r="K170" s="51"/>
      <c r="L170" s="51"/>
      <c r="M170" s="51"/>
      <c r="N170" s="51"/>
    </row>
    <row r="171" spans="2:14" s="8" customFormat="1" x14ac:dyDescent="0.25">
      <c r="B171" s="51"/>
      <c r="C171" s="51"/>
      <c r="D171" s="51"/>
      <c r="E171" s="54"/>
      <c r="F171" s="51"/>
      <c r="G171" s="51"/>
      <c r="H171" s="51"/>
      <c r="I171" s="51"/>
      <c r="J171" s="51"/>
      <c r="K171" s="51"/>
      <c r="L171" s="51"/>
      <c r="M171" s="51"/>
      <c r="N171" s="51"/>
    </row>
    <row r="172" spans="2:14" s="8" customFormat="1" x14ac:dyDescent="0.25">
      <c r="B172" s="51"/>
      <c r="C172" s="51"/>
      <c r="D172" s="51"/>
      <c r="E172" s="54"/>
      <c r="F172" s="51"/>
      <c r="G172" s="51"/>
      <c r="H172" s="51"/>
      <c r="I172" s="51"/>
      <c r="J172" s="51"/>
      <c r="K172" s="51"/>
      <c r="L172" s="51"/>
      <c r="M172" s="51"/>
      <c r="N172" s="51"/>
    </row>
    <row r="173" spans="2:14" s="8" customFormat="1" x14ac:dyDescent="0.25">
      <c r="B173" s="51"/>
      <c r="C173" s="51"/>
      <c r="D173" s="51"/>
      <c r="E173" s="54"/>
      <c r="F173" s="51"/>
      <c r="G173" s="51"/>
      <c r="H173" s="51"/>
      <c r="I173" s="51"/>
      <c r="J173" s="51"/>
      <c r="K173" s="51"/>
      <c r="L173" s="51"/>
      <c r="M173" s="51"/>
      <c r="N173" s="51"/>
    </row>
    <row r="174" spans="2:14" s="8" customFormat="1" x14ac:dyDescent="0.25">
      <c r="B174" s="51"/>
      <c r="C174" s="51"/>
      <c r="D174" s="51"/>
      <c r="E174" s="54"/>
      <c r="F174" s="51"/>
      <c r="G174" s="51"/>
      <c r="H174" s="51"/>
      <c r="I174" s="51"/>
      <c r="J174" s="51"/>
      <c r="K174" s="51"/>
      <c r="L174" s="51"/>
      <c r="M174" s="51"/>
      <c r="N174" s="51"/>
    </row>
    <row r="175" spans="2:14" s="8" customFormat="1" x14ac:dyDescent="0.25">
      <c r="B175" s="51"/>
      <c r="C175" s="51"/>
      <c r="D175" s="51"/>
      <c r="E175" s="54"/>
      <c r="F175" s="51"/>
      <c r="G175" s="51"/>
      <c r="H175" s="51"/>
      <c r="I175" s="51"/>
      <c r="J175" s="51"/>
      <c r="K175" s="51"/>
      <c r="L175" s="51"/>
      <c r="M175" s="51"/>
      <c r="N175" s="51"/>
    </row>
    <row r="176" spans="2:14" s="8" customFormat="1" x14ac:dyDescent="0.25">
      <c r="B176" s="51"/>
      <c r="C176" s="51"/>
      <c r="D176" s="51"/>
      <c r="E176" s="54"/>
      <c r="F176" s="51"/>
      <c r="G176" s="51"/>
      <c r="H176" s="51"/>
      <c r="I176" s="51"/>
      <c r="J176" s="51"/>
      <c r="K176" s="51"/>
      <c r="L176" s="51"/>
      <c r="M176" s="51"/>
      <c r="N176" s="51"/>
    </row>
    <row r="177" spans="2:14" s="8" customFormat="1" x14ac:dyDescent="0.25">
      <c r="B177" s="51"/>
      <c r="C177" s="51"/>
      <c r="D177" s="51"/>
      <c r="E177" s="54"/>
      <c r="F177" s="51"/>
      <c r="G177" s="51"/>
      <c r="H177" s="51"/>
      <c r="I177" s="51"/>
      <c r="J177" s="51"/>
      <c r="K177" s="51"/>
      <c r="L177" s="51"/>
      <c r="M177" s="51"/>
      <c r="N177" s="51"/>
    </row>
    <row r="178" spans="2:14" s="8" customFormat="1" x14ac:dyDescent="0.25">
      <c r="B178" s="51"/>
      <c r="C178" s="51"/>
      <c r="D178" s="51"/>
      <c r="E178" s="54"/>
      <c r="F178" s="51"/>
      <c r="G178" s="51"/>
      <c r="H178" s="51"/>
      <c r="I178" s="51"/>
      <c r="J178" s="51"/>
      <c r="K178" s="51"/>
      <c r="L178" s="51"/>
      <c r="M178" s="51"/>
      <c r="N178" s="51"/>
    </row>
    <row r="179" spans="2:14" s="8" customFormat="1" x14ac:dyDescent="0.25">
      <c r="B179" s="51"/>
      <c r="C179" s="51"/>
      <c r="D179" s="51"/>
      <c r="E179" s="54"/>
      <c r="F179" s="51"/>
      <c r="G179" s="51"/>
      <c r="H179" s="51"/>
      <c r="I179" s="51"/>
      <c r="J179" s="51"/>
      <c r="K179" s="51"/>
      <c r="L179" s="51"/>
      <c r="M179" s="51"/>
      <c r="N179" s="51"/>
    </row>
    <row r="180" spans="2:14" s="8" customFormat="1" x14ac:dyDescent="0.25">
      <c r="B180" s="51"/>
      <c r="C180" s="51"/>
      <c r="D180" s="51"/>
      <c r="E180" s="54"/>
      <c r="F180" s="51"/>
      <c r="G180" s="51"/>
      <c r="H180" s="51"/>
      <c r="I180" s="51"/>
      <c r="J180" s="51"/>
      <c r="K180" s="51"/>
      <c r="L180" s="51"/>
      <c r="M180" s="51"/>
      <c r="N180" s="51"/>
    </row>
    <row r="181" spans="2:14" s="8" customFormat="1" x14ac:dyDescent="0.25">
      <c r="B181" s="51"/>
      <c r="C181" s="51"/>
      <c r="D181" s="51"/>
      <c r="E181" s="54"/>
      <c r="F181" s="51"/>
      <c r="G181" s="51"/>
      <c r="H181" s="51"/>
      <c r="I181" s="51"/>
      <c r="J181" s="51"/>
      <c r="K181" s="51"/>
      <c r="L181" s="51"/>
      <c r="M181" s="51"/>
      <c r="N181" s="51"/>
    </row>
    <row r="182" spans="2:14" s="8" customFormat="1" x14ac:dyDescent="0.25">
      <c r="B182" s="51"/>
      <c r="C182" s="51"/>
      <c r="D182" s="51"/>
      <c r="E182" s="54"/>
      <c r="F182" s="51"/>
      <c r="G182" s="51"/>
      <c r="H182" s="51"/>
      <c r="I182" s="51"/>
      <c r="J182" s="51"/>
      <c r="K182" s="51"/>
      <c r="L182" s="51"/>
      <c r="M182" s="51"/>
      <c r="N182" s="51"/>
    </row>
    <row r="183" spans="2:14" s="8" customFormat="1" x14ac:dyDescent="0.25">
      <c r="B183" s="51"/>
      <c r="C183" s="51"/>
      <c r="D183" s="51"/>
      <c r="E183" s="54"/>
      <c r="F183" s="51"/>
      <c r="G183" s="51"/>
      <c r="H183" s="51"/>
      <c r="I183" s="51"/>
      <c r="J183" s="51"/>
      <c r="K183" s="51"/>
      <c r="L183" s="51"/>
      <c r="M183" s="51"/>
      <c r="N183" s="51"/>
    </row>
    <row r="184" spans="2:14" s="8" customFormat="1" x14ac:dyDescent="0.25">
      <c r="B184" s="51"/>
      <c r="C184" s="51"/>
      <c r="D184" s="51"/>
      <c r="E184" s="54"/>
      <c r="F184" s="51"/>
      <c r="G184" s="51"/>
      <c r="H184" s="51"/>
      <c r="I184" s="51"/>
      <c r="J184" s="51"/>
      <c r="K184" s="51"/>
      <c r="L184" s="51"/>
      <c r="M184" s="51"/>
      <c r="N184" s="51"/>
    </row>
    <row r="185" spans="2:14" s="8" customFormat="1" x14ac:dyDescent="0.25">
      <c r="B185" s="51"/>
      <c r="C185" s="51"/>
      <c r="D185" s="51"/>
      <c r="E185" s="54"/>
      <c r="F185" s="51"/>
      <c r="G185" s="51"/>
      <c r="H185" s="51"/>
      <c r="I185" s="51"/>
      <c r="J185" s="51"/>
      <c r="K185" s="51"/>
      <c r="L185" s="51"/>
      <c r="M185" s="51"/>
      <c r="N185" s="51"/>
    </row>
    <row r="186" spans="2:14" s="8" customFormat="1" x14ac:dyDescent="0.25">
      <c r="B186" s="51"/>
      <c r="C186" s="51"/>
      <c r="D186" s="51"/>
      <c r="E186" s="54"/>
      <c r="F186" s="51"/>
      <c r="G186" s="51"/>
      <c r="H186" s="51"/>
      <c r="I186" s="51"/>
      <c r="J186" s="51"/>
      <c r="K186" s="51"/>
      <c r="L186" s="51"/>
      <c r="M186" s="51"/>
      <c r="N186" s="51"/>
    </row>
    <row r="187" spans="2:14" s="8" customFormat="1" x14ac:dyDescent="0.25">
      <c r="B187" s="51"/>
      <c r="C187" s="51"/>
      <c r="D187" s="51"/>
      <c r="E187" s="54"/>
      <c r="F187" s="51"/>
      <c r="G187" s="51"/>
      <c r="H187" s="51"/>
      <c r="I187" s="51"/>
      <c r="J187" s="51"/>
      <c r="K187" s="51"/>
      <c r="L187" s="51"/>
      <c r="M187" s="51"/>
      <c r="N187" s="51"/>
    </row>
    <row r="188" spans="2:14" s="8" customFormat="1" x14ac:dyDescent="0.25">
      <c r="B188" s="51"/>
      <c r="C188" s="51"/>
      <c r="D188" s="51"/>
      <c r="E188" s="54"/>
      <c r="F188" s="51"/>
      <c r="G188" s="51"/>
      <c r="H188" s="51"/>
      <c r="I188" s="51"/>
      <c r="J188" s="51"/>
      <c r="K188" s="51"/>
      <c r="L188" s="51"/>
      <c r="M188" s="51"/>
      <c r="N188" s="51"/>
    </row>
    <row r="189" spans="2:14" s="8" customFormat="1" x14ac:dyDescent="0.25">
      <c r="B189" s="51"/>
      <c r="C189" s="51"/>
      <c r="D189" s="51"/>
      <c r="E189" s="54"/>
      <c r="F189" s="51"/>
      <c r="G189" s="51"/>
      <c r="H189" s="51"/>
      <c r="I189" s="51"/>
      <c r="J189" s="51"/>
      <c r="K189" s="51"/>
      <c r="L189" s="51"/>
      <c r="M189" s="51"/>
      <c r="N189" s="51"/>
    </row>
    <row r="190" spans="2:14" s="8" customFormat="1" x14ac:dyDescent="0.25">
      <c r="B190" s="51"/>
      <c r="C190" s="51"/>
      <c r="D190" s="51"/>
      <c r="E190" s="54"/>
      <c r="F190" s="51"/>
      <c r="G190" s="51"/>
      <c r="H190" s="51"/>
      <c r="I190" s="51"/>
      <c r="J190" s="51"/>
      <c r="K190" s="51"/>
      <c r="L190" s="51"/>
      <c r="M190" s="51"/>
      <c r="N190" s="51"/>
    </row>
    <row r="191" spans="2:14" s="8" customFormat="1" x14ac:dyDescent="0.25">
      <c r="B191" s="51"/>
      <c r="C191" s="51"/>
      <c r="D191" s="51"/>
      <c r="E191" s="54"/>
      <c r="F191" s="51"/>
      <c r="G191" s="51"/>
      <c r="H191" s="51"/>
      <c r="I191" s="51"/>
      <c r="J191" s="51"/>
      <c r="K191" s="51"/>
      <c r="L191" s="51"/>
      <c r="M191" s="51"/>
      <c r="N191" s="51"/>
    </row>
    <row r="192" spans="2:14" s="8" customFormat="1" x14ac:dyDescent="0.25">
      <c r="B192" s="51"/>
      <c r="C192" s="51"/>
      <c r="D192" s="51"/>
      <c r="E192" s="54"/>
      <c r="F192" s="51"/>
      <c r="G192" s="51"/>
      <c r="H192" s="51"/>
      <c r="I192" s="51"/>
      <c r="J192" s="51"/>
      <c r="K192" s="51"/>
      <c r="L192" s="51"/>
      <c r="M192" s="51"/>
      <c r="N192" s="51"/>
    </row>
    <row r="193" spans="2:14" s="8" customFormat="1" x14ac:dyDescent="0.25">
      <c r="B193" s="51"/>
      <c r="C193" s="51"/>
      <c r="D193" s="51"/>
      <c r="E193" s="54"/>
      <c r="F193" s="51"/>
      <c r="G193" s="51"/>
      <c r="H193" s="51"/>
      <c r="I193" s="51"/>
      <c r="J193" s="51"/>
      <c r="K193" s="51"/>
      <c r="L193" s="51"/>
      <c r="M193" s="51"/>
      <c r="N193" s="51"/>
    </row>
    <row r="194" spans="2:14" s="8" customFormat="1" x14ac:dyDescent="0.25">
      <c r="B194" s="51"/>
      <c r="C194" s="51"/>
      <c r="D194" s="51"/>
      <c r="E194" s="54"/>
      <c r="F194" s="51"/>
      <c r="G194" s="51"/>
      <c r="H194" s="51"/>
      <c r="I194" s="51"/>
      <c r="J194" s="51"/>
      <c r="K194" s="51"/>
      <c r="L194" s="51"/>
      <c r="M194" s="51"/>
      <c r="N194" s="51"/>
    </row>
    <row r="195" spans="2:14" s="8" customFormat="1" x14ac:dyDescent="0.25">
      <c r="B195" s="51"/>
      <c r="C195" s="51"/>
      <c r="D195" s="51"/>
      <c r="E195" s="54"/>
      <c r="F195" s="51"/>
      <c r="G195" s="51"/>
      <c r="H195" s="51"/>
      <c r="I195" s="51"/>
      <c r="J195" s="51"/>
      <c r="K195" s="51"/>
      <c r="L195" s="51"/>
      <c r="M195" s="51"/>
      <c r="N195" s="51"/>
    </row>
    <row r="196" spans="2:14" s="8" customFormat="1" x14ac:dyDescent="0.25">
      <c r="B196" s="51"/>
      <c r="C196" s="51"/>
      <c r="D196" s="51"/>
      <c r="E196" s="54"/>
      <c r="F196" s="51"/>
      <c r="G196" s="51"/>
      <c r="H196" s="51"/>
      <c r="I196" s="51"/>
      <c r="J196" s="51"/>
      <c r="K196" s="51"/>
      <c r="L196" s="51"/>
      <c r="M196" s="51"/>
      <c r="N196" s="51"/>
    </row>
    <row r="197" spans="2:14" s="8" customFormat="1" x14ac:dyDescent="0.25">
      <c r="B197" s="51"/>
      <c r="C197" s="51"/>
      <c r="D197" s="51"/>
      <c r="E197" s="54"/>
      <c r="F197" s="51"/>
      <c r="G197" s="51"/>
      <c r="H197" s="51"/>
      <c r="I197" s="51"/>
      <c r="J197" s="51"/>
      <c r="K197" s="51"/>
      <c r="L197" s="51"/>
      <c r="M197" s="51"/>
      <c r="N197" s="51"/>
    </row>
    <row r="198" spans="2:14" s="8" customFormat="1" x14ac:dyDescent="0.25">
      <c r="B198" s="51"/>
      <c r="C198" s="51"/>
      <c r="D198" s="51"/>
      <c r="E198" s="54"/>
      <c r="F198" s="51"/>
      <c r="G198" s="51"/>
      <c r="H198" s="51"/>
      <c r="I198" s="51"/>
      <c r="J198" s="51"/>
      <c r="K198" s="51"/>
      <c r="L198" s="51"/>
      <c r="M198" s="51"/>
      <c r="N198" s="51"/>
    </row>
    <row r="199" spans="2:14" s="8" customFormat="1" x14ac:dyDescent="0.25">
      <c r="B199" s="51"/>
      <c r="C199" s="51"/>
      <c r="D199" s="51"/>
      <c r="E199" s="54"/>
      <c r="F199" s="51"/>
      <c r="G199" s="51"/>
      <c r="H199" s="51"/>
      <c r="I199" s="51"/>
      <c r="J199" s="51"/>
      <c r="K199" s="51"/>
      <c r="L199" s="51"/>
      <c r="M199" s="51"/>
      <c r="N199" s="51"/>
    </row>
    <row r="200" spans="2:14" s="8" customFormat="1" x14ac:dyDescent="0.25">
      <c r="B200" s="51"/>
      <c r="C200" s="51"/>
      <c r="D200" s="51"/>
      <c r="E200" s="54"/>
      <c r="F200" s="51"/>
      <c r="G200" s="51"/>
      <c r="H200" s="51"/>
      <c r="I200" s="51"/>
      <c r="J200" s="51"/>
      <c r="K200" s="51"/>
      <c r="L200" s="51"/>
      <c r="M200" s="51"/>
      <c r="N200" s="51"/>
    </row>
    <row r="201" spans="2:14" s="8" customFormat="1" x14ac:dyDescent="0.25">
      <c r="B201" s="51"/>
      <c r="C201" s="51"/>
      <c r="D201" s="51"/>
      <c r="E201" s="54"/>
      <c r="F201" s="51"/>
      <c r="G201" s="51"/>
      <c r="H201" s="51"/>
      <c r="I201" s="51"/>
      <c r="J201" s="51"/>
      <c r="K201" s="51"/>
      <c r="L201" s="51"/>
      <c r="M201" s="51"/>
      <c r="N201" s="51"/>
    </row>
    <row r="202" spans="2:14" s="8" customFormat="1" x14ac:dyDescent="0.25">
      <c r="B202" s="51"/>
      <c r="C202" s="51"/>
      <c r="D202" s="51"/>
      <c r="E202" s="54"/>
      <c r="F202" s="51"/>
      <c r="G202" s="51"/>
      <c r="H202" s="51"/>
      <c r="I202" s="51"/>
      <c r="J202" s="51"/>
      <c r="K202" s="51"/>
      <c r="L202" s="51"/>
      <c r="M202" s="51"/>
      <c r="N202" s="51"/>
    </row>
    <row r="203" spans="2:14" s="8" customFormat="1" x14ac:dyDescent="0.25">
      <c r="B203" s="51"/>
      <c r="C203" s="51"/>
      <c r="D203" s="51"/>
      <c r="E203" s="54"/>
      <c r="F203" s="51"/>
      <c r="G203" s="51"/>
      <c r="H203" s="51"/>
      <c r="I203" s="51"/>
      <c r="J203" s="51"/>
      <c r="K203" s="51"/>
      <c r="L203" s="51"/>
      <c r="M203" s="51"/>
      <c r="N203" s="51"/>
    </row>
    <row r="204" spans="2:14" s="8" customFormat="1" x14ac:dyDescent="0.25">
      <c r="B204" s="51"/>
      <c r="C204" s="51"/>
      <c r="D204" s="51"/>
      <c r="E204" s="54"/>
      <c r="F204" s="51"/>
      <c r="G204" s="51"/>
      <c r="H204" s="51"/>
      <c r="I204" s="51"/>
      <c r="J204" s="51"/>
      <c r="K204" s="51"/>
      <c r="L204" s="51"/>
      <c r="M204" s="51"/>
      <c r="N204" s="51"/>
    </row>
    <row r="205" spans="2:14" s="8" customFormat="1" x14ac:dyDescent="0.25">
      <c r="B205" s="51"/>
      <c r="C205" s="51"/>
      <c r="D205" s="51"/>
      <c r="E205" s="54"/>
      <c r="F205" s="51"/>
      <c r="G205" s="51"/>
      <c r="H205" s="51"/>
      <c r="I205" s="51"/>
      <c r="J205" s="51"/>
      <c r="K205" s="51"/>
      <c r="L205" s="51"/>
      <c r="M205" s="51"/>
      <c r="N205" s="51"/>
    </row>
    <row r="206" spans="2:14" s="8" customFormat="1" x14ac:dyDescent="0.25">
      <c r="B206" s="51"/>
      <c r="C206" s="51"/>
      <c r="D206" s="51"/>
      <c r="E206" s="54"/>
      <c r="F206" s="51"/>
      <c r="G206" s="51"/>
      <c r="H206" s="51"/>
      <c r="I206" s="51"/>
      <c r="J206" s="51"/>
      <c r="K206" s="51"/>
      <c r="L206" s="51"/>
      <c r="M206" s="51"/>
      <c r="N206" s="51"/>
    </row>
    <row r="207" spans="2:14" s="8" customFormat="1" x14ac:dyDescent="0.25">
      <c r="B207" s="51"/>
      <c r="C207" s="51"/>
      <c r="D207" s="51"/>
      <c r="E207" s="54"/>
      <c r="F207" s="51"/>
      <c r="G207" s="51"/>
      <c r="H207" s="51"/>
      <c r="I207" s="51"/>
      <c r="J207" s="51"/>
      <c r="K207" s="51"/>
      <c r="L207" s="51"/>
      <c r="M207" s="51"/>
      <c r="N207" s="51"/>
    </row>
    <row r="208" spans="2:14" s="8" customFormat="1" x14ac:dyDescent="0.25">
      <c r="B208" s="51"/>
      <c r="C208" s="51"/>
      <c r="D208" s="51"/>
      <c r="E208" s="54"/>
      <c r="F208" s="51"/>
      <c r="G208" s="51"/>
      <c r="H208" s="51"/>
      <c r="I208" s="51"/>
      <c r="J208" s="51"/>
      <c r="K208" s="51"/>
      <c r="L208" s="51"/>
      <c r="M208" s="51"/>
      <c r="N208" s="51"/>
    </row>
    <row r="209" spans="2:14" s="8" customFormat="1" x14ac:dyDescent="0.25">
      <c r="B209" s="51"/>
      <c r="C209" s="51"/>
      <c r="D209" s="51"/>
      <c r="E209" s="54"/>
      <c r="F209" s="51"/>
      <c r="G209" s="51"/>
      <c r="H209" s="51"/>
      <c r="I209" s="51"/>
      <c r="J209" s="51"/>
      <c r="K209" s="51"/>
      <c r="L209" s="51"/>
      <c r="M209" s="51"/>
      <c r="N209" s="51"/>
    </row>
    <row r="210" spans="2:14" s="8" customFormat="1" x14ac:dyDescent="0.25">
      <c r="B210" s="51"/>
      <c r="C210" s="51"/>
      <c r="D210" s="51"/>
      <c r="E210" s="54"/>
      <c r="F210" s="51"/>
      <c r="G210" s="51"/>
      <c r="H210" s="51"/>
      <c r="I210" s="51"/>
      <c r="J210" s="51"/>
      <c r="K210" s="51"/>
      <c r="L210" s="51"/>
      <c r="M210" s="51"/>
      <c r="N210" s="51"/>
    </row>
    <row r="211" spans="2:14" s="8" customFormat="1" x14ac:dyDescent="0.25">
      <c r="B211" s="51"/>
      <c r="C211" s="51"/>
      <c r="D211" s="51"/>
      <c r="E211" s="54"/>
      <c r="F211" s="51"/>
      <c r="G211" s="51"/>
      <c r="H211" s="51"/>
      <c r="I211" s="51"/>
      <c r="J211" s="51"/>
      <c r="K211" s="51"/>
      <c r="L211" s="51"/>
      <c r="M211" s="51"/>
      <c r="N211" s="51"/>
    </row>
    <row r="212" spans="2:14" s="8" customFormat="1" x14ac:dyDescent="0.25">
      <c r="B212" s="51"/>
      <c r="C212" s="51"/>
      <c r="D212" s="51"/>
      <c r="E212" s="54"/>
      <c r="F212" s="51"/>
      <c r="G212" s="51"/>
      <c r="H212" s="51"/>
      <c r="I212" s="51"/>
      <c r="J212" s="51"/>
      <c r="K212" s="51"/>
      <c r="L212" s="51"/>
      <c r="M212" s="51"/>
      <c r="N212" s="51"/>
    </row>
    <row r="213" spans="2:14" s="8" customFormat="1" x14ac:dyDescent="0.25">
      <c r="B213" s="51"/>
      <c r="C213" s="51"/>
      <c r="D213" s="51"/>
      <c r="E213" s="54"/>
      <c r="F213" s="51"/>
      <c r="G213" s="51"/>
      <c r="H213" s="51"/>
      <c r="I213" s="51"/>
      <c r="J213" s="51"/>
      <c r="K213" s="51"/>
      <c r="L213" s="51"/>
      <c r="M213" s="51"/>
      <c r="N213" s="51"/>
    </row>
    <row r="214" spans="2:14" s="8" customFormat="1" x14ac:dyDescent="0.25">
      <c r="B214" s="51"/>
      <c r="C214" s="51"/>
      <c r="D214" s="51"/>
      <c r="E214" s="54"/>
      <c r="F214" s="51"/>
      <c r="G214" s="51"/>
      <c r="H214" s="51"/>
      <c r="I214" s="51"/>
      <c r="J214" s="51"/>
      <c r="K214" s="51"/>
      <c r="L214" s="51"/>
      <c r="M214" s="51"/>
      <c r="N214" s="51"/>
    </row>
    <row r="215" spans="2:14" s="8" customFormat="1" x14ac:dyDescent="0.25">
      <c r="B215" s="51"/>
      <c r="C215" s="51"/>
      <c r="D215" s="51"/>
      <c r="E215" s="54"/>
      <c r="F215" s="51"/>
      <c r="G215" s="51"/>
      <c r="H215" s="51"/>
      <c r="I215" s="51"/>
      <c r="J215" s="51"/>
      <c r="K215" s="51"/>
      <c r="L215" s="51"/>
      <c r="M215" s="51"/>
      <c r="N215" s="51"/>
    </row>
    <row r="216" spans="2:14" s="8" customFormat="1" x14ac:dyDescent="0.25">
      <c r="B216" s="51"/>
      <c r="C216" s="51"/>
      <c r="D216" s="51"/>
      <c r="E216" s="54"/>
      <c r="F216" s="51"/>
      <c r="G216" s="51"/>
      <c r="H216" s="51"/>
      <c r="I216" s="51"/>
      <c r="J216" s="51"/>
      <c r="K216" s="51"/>
      <c r="L216" s="51"/>
      <c r="M216" s="51"/>
      <c r="N216" s="51"/>
    </row>
    <row r="217" spans="2:14" s="8" customFormat="1" x14ac:dyDescent="0.25">
      <c r="B217" s="51"/>
      <c r="C217" s="51"/>
      <c r="D217" s="51"/>
      <c r="E217" s="54"/>
      <c r="F217" s="51"/>
      <c r="G217" s="51"/>
      <c r="H217" s="51"/>
      <c r="I217" s="51"/>
      <c r="J217" s="51"/>
      <c r="K217" s="51"/>
      <c r="L217" s="51"/>
      <c r="M217" s="51"/>
      <c r="N217" s="51"/>
    </row>
    <row r="218" spans="2:14" s="8" customFormat="1" x14ac:dyDescent="0.25">
      <c r="B218" s="51"/>
      <c r="C218" s="51"/>
      <c r="D218" s="51"/>
      <c r="E218" s="54"/>
      <c r="F218" s="51"/>
      <c r="G218" s="51"/>
      <c r="H218" s="51"/>
      <c r="I218" s="51"/>
      <c r="J218" s="51"/>
      <c r="K218" s="51"/>
      <c r="L218" s="51"/>
      <c r="M218" s="51"/>
      <c r="N218" s="51"/>
    </row>
    <row r="219" spans="2:14" s="8" customFormat="1" x14ac:dyDescent="0.25">
      <c r="B219" s="51"/>
      <c r="C219" s="51"/>
      <c r="D219" s="51"/>
      <c r="E219" s="54"/>
      <c r="F219" s="51"/>
      <c r="G219" s="51"/>
      <c r="H219" s="51"/>
      <c r="I219" s="51"/>
      <c r="J219" s="51"/>
      <c r="K219" s="51"/>
      <c r="L219" s="51"/>
      <c r="M219" s="51"/>
      <c r="N219" s="51"/>
    </row>
    <row r="220" spans="2:14" s="8" customFormat="1" x14ac:dyDescent="0.25">
      <c r="B220" s="51"/>
      <c r="C220" s="51"/>
      <c r="D220" s="51"/>
      <c r="E220" s="54"/>
      <c r="F220" s="51"/>
      <c r="G220" s="51"/>
      <c r="H220" s="51"/>
      <c r="I220" s="51"/>
      <c r="J220" s="51"/>
      <c r="K220" s="51"/>
      <c r="L220" s="51"/>
      <c r="M220" s="51"/>
      <c r="N220" s="51"/>
    </row>
    <row r="221" spans="2:14" s="8" customFormat="1" x14ac:dyDescent="0.25">
      <c r="B221" s="51"/>
      <c r="C221" s="51"/>
      <c r="D221" s="51"/>
      <c r="E221" s="54"/>
      <c r="F221" s="51"/>
      <c r="G221" s="51"/>
      <c r="H221" s="51"/>
      <c r="I221" s="51"/>
      <c r="J221" s="51"/>
      <c r="K221" s="51"/>
      <c r="L221" s="51"/>
      <c r="M221" s="51"/>
      <c r="N221" s="51"/>
    </row>
    <row r="222" spans="2:14" s="8" customFormat="1" x14ac:dyDescent="0.25">
      <c r="B222" s="51"/>
      <c r="C222" s="51"/>
      <c r="D222" s="51"/>
      <c r="E222" s="54"/>
      <c r="F222" s="51"/>
      <c r="G222" s="51"/>
      <c r="H222" s="51"/>
      <c r="I222" s="51"/>
      <c r="J222" s="51"/>
      <c r="K222" s="51"/>
      <c r="L222" s="51"/>
      <c r="M222" s="51"/>
      <c r="N222" s="51"/>
    </row>
    <row r="223" spans="2:14" s="8" customFormat="1" x14ac:dyDescent="0.25">
      <c r="B223" s="51"/>
      <c r="C223" s="51"/>
      <c r="D223" s="51"/>
      <c r="E223" s="54"/>
      <c r="F223" s="51"/>
      <c r="G223" s="51"/>
      <c r="H223" s="51"/>
      <c r="I223" s="51"/>
      <c r="J223" s="51"/>
      <c r="K223" s="51"/>
      <c r="L223" s="51"/>
      <c r="M223" s="51"/>
      <c r="N223" s="51"/>
    </row>
    <row r="224" spans="2:14" s="8" customFormat="1" x14ac:dyDescent="0.25">
      <c r="B224" s="51"/>
      <c r="C224" s="51"/>
      <c r="D224" s="51"/>
      <c r="E224" s="54"/>
      <c r="F224" s="51"/>
      <c r="G224" s="51"/>
      <c r="H224" s="51"/>
      <c r="I224" s="51"/>
      <c r="J224" s="51"/>
      <c r="K224" s="51"/>
      <c r="L224" s="51"/>
      <c r="M224" s="51"/>
      <c r="N224" s="51"/>
    </row>
    <row r="225" spans="2:14" s="8" customFormat="1" x14ac:dyDescent="0.25">
      <c r="B225" s="51"/>
      <c r="C225" s="51"/>
      <c r="D225" s="51"/>
      <c r="E225" s="54"/>
      <c r="F225" s="51"/>
      <c r="G225" s="51"/>
      <c r="H225" s="51"/>
      <c r="I225" s="51"/>
      <c r="J225" s="51"/>
      <c r="K225" s="51"/>
      <c r="L225" s="51"/>
      <c r="M225" s="51"/>
      <c r="N225" s="51"/>
    </row>
    <row r="226" spans="2:14" s="8" customFormat="1" x14ac:dyDescent="0.25">
      <c r="B226" s="51"/>
      <c r="C226" s="51"/>
      <c r="D226" s="51"/>
      <c r="E226" s="54"/>
      <c r="F226" s="51"/>
      <c r="G226" s="51"/>
      <c r="H226" s="51"/>
      <c r="I226" s="51"/>
      <c r="J226" s="51"/>
      <c r="K226" s="51"/>
      <c r="L226" s="51"/>
      <c r="M226" s="51"/>
      <c r="N226" s="51"/>
    </row>
    <row r="227" spans="2:14" s="8" customFormat="1" x14ac:dyDescent="0.25">
      <c r="B227" s="51"/>
      <c r="C227" s="51"/>
      <c r="D227" s="51"/>
      <c r="E227" s="54"/>
      <c r="F227" s="51"/>
      <c r="G227" s="51"/>
      <c r="H227" s="51"/>
      <c r="I227" s="51"/>
      <c r="J227" s="51"/>
      <c r="K227" s="51"/>
      <c r="L227" s="51"/>
      <c r="M227" s="51"/>
      <c r="N227" s="51"/>
    </row>
    <row r="228" spans="2:14" s="8" customFormat="1" x14ac:dyDescent="0.25">
      <c r="B228" s="51"/>
      <c r="C228" s="51"/>
      <c r="D228" s="51"/>
      <c r="E228" s="54"/>
      <c r="F228" s="51"/>
      <c r="G228" s="51"/>
      <c r="H228" s="51"/>
      <c r="I228" s="51"/>
      <c r="J228" s="51"/>
      <c r="K228" s="51"/>
      <c r="L228" s="51"/>
      <c r="M228" s="51"/>
      <c r="N228" s="51"/>
    </row>
    <row r="229" spans="2:14" s="8" customFormat="1" x14ac:dyDescent="0.25">
      <c r="B229" s="51"/>
      <c r="C229" s="51"/>
      <c r="D229" s="51"/>
      <c r="E229" s="54"/>
      <c r="F229" s="51"/>
      <c r="G229" s="51"/>
      <c r="H229" s="51"/>
      <c r="I229" s="51"/>
      <c r="J229" s="51"/>
      <c r="K229" s="51"/>
      <c r="L229" s="51"/>
      <c r="M229" s="51"/>
      <c r="N229" s="51"/>
    </row>
    <row r="230" spans="2:14" s="8" customFormat="1" x14ac:dyDescent="0.25">
      <c r="B230" s="51"/>
      <c r="C230" s="51"/>
      <c r="D230" s="51"/>
      <c r="E230" s="54"/>
      <c r="F230" s="51"/>
      <c r="G230" s="51"/>
      <c r="H230" s="51"/>
      <c r="I230" s="51"/>
      <c r="J230" s="51"/>
      <c r="K230" s="51"/>
      <c r="L230" s="51"/>
      <c r="M230" s="51"/>
      <c r="N230" s="51"/>
    </row>
    <row r="231" spans="2:14" s="8" customFormat="1" x14ac:dyDescent="0.25">
      <c r="B231" s="51"/>
      <c r="C231" s="51"/>
      <c r="D231" s="51"/>
      <c r="E231" s="54"/>
      <c r="F231" s="51"/>
      <c r="G231" s="51"/>
      <c r="H231" s="51"/>
      <c r="I231" s="51"/>
      <c r="J231" s="51"/>
      <c r="K231" s="51"/>
      <c r="L231" s="51"/>
      <c r="M231" s="51"/>
      <c r="N231" s="51"/>
    </row>
    <row r="232" spans="2:14" s="8" customFormat="1" x14ac:dyDescent="0.25">
      <c r="B232" s="51"/>
      <c r="C232" s="51"/>
      <c r="D232" s="51"/>
      <c r="E232" s="54"/>
      <c r="F232" s="51"/>
      <c r="G232" s="51"/>
      <c r="H232" s="51"/>
      <c r="I232" s="51"/>
      <c r="J232" s="51"/>
      <c r="K232" s="51"/>
      <c r="L232" s="51"/>
      <c r="M232" s="51"/>
      <c r="N232" s="51"/>
    </row>
    <row r="233" spans="2:14" s="8" customFormat="1" x14ac:dyDescent="0.25">
      <c r="B233" s="51"/>
      <c r="C233" s="51"/>
      <c r="D233" s="51"/>
      <c r="E233" s="54"/>
      <c r="F233" s="51"/>
      <c r="G233" s="51"/>
      <c r="H233" s="51"/>
      <c r="I233" s="51"/>
      <c r="J233" s="51"/>
      <c r="K233" s="51"/>
      <c r="L233" s="51"/>
      <c r="M233" s="51"/>
      <c r="N233" s="51"/>
    </row>
    <row r="234" spans="2:14" s="8" customFormat="1" x14ac:dyDescent="0.25">
      <c r="B234" s="51"/>
      <c r="C234" s="51"/>
      <c r="D234" s="51"/>
      <c r="E234" s="54"/>
      <c r="F234" s="51"/>
      <c r="G234" s="51"/>
      <c r="H234" s="51"/>
      <c r="I234" s="51"/>
      <c r="J234" s="51"/>
      <c r="K234" s="51"/>
      <c r="L234" s="51"/>
      <c r="M234" s="51"/>
      <c r="N234" s="51"/>
    </row>
    <row r="235" spans="2:14" s="8" customFormat="1" x14ac:dyDescent="0.25">
      <c r="B235" s="51"/>
      <c r="C235" s="51"/>
      <c r="D235" s="51"/>
      <c r="E235" s="54"/>
      <c r="F235" s="51"/>
      <c r="G235" s="51"/>
      <c r="H235" s="51"/>
      <c r="I235" s="51"/>
      <c r="J235" s="51"/>
      <c r="K235" s="51"/>
      <c r="L235" s="51"/>
      <c r="M235" s="51"/>
      <c r="N235" s="51"/>
    </row>
    <row r="236" spans="2:14" s="8" customFormat="1" x14ac:dyDescent="0.25">
      <c r="B236" s="51"/>
      <c r="C236" s="51"/>
      <c r="D236" s="51"/>
      <c r="E236" s="54"/>
      <c r="F236" s="51"/>
      <c r="G236" s="51"/>
      <c r="H236" s="51"/>
      <c r="I236" s="51"/>
      <c r="J236" s="51"/>
      <c r="K236" s="51"/>
      <c r="L236" s="51"/>
      <c r="M236" s="51"/>
      <c r="N236" s="51"/>
    </row>
    <row r="237" spans="2:14" s="8" customFormat="1" x14ac:dyDescent="0.25">
      <c r="B237" s="51"/>
      <c r="C237" s="51"/>
      <c r="D237" s="51"/>
      <c r="E237" s="54"/>
      <c r="F237" s="51"/>
      <c r="G237" s="51"/>
      <c r="H237" s="51"/>
      <c r="I237" s="51"/>
      <c r="J237" s="51"/>
      <c r="K237" s="51"/>
      <c r="L237" s="51"/>
      <c r="M237" s="51"/>
      <c r="N237" s="51"/>
    </row>
    <row r="238" spans="2:14" s="8" customFormat="1" x14ac:dyDescent="0.25">
      <c r="B238" s="51"/>
      <c r="C238" s="51"/>
      <c r="D238" s="51"/>
      <c r="E238" s="54"/>
      <c r="F238" s="51"/>
      <c r="G238" s="51"/>
      <c r="H238" s="51"/>
      <c r="I238" s="51"/>
      <c r="J238" s="51"/>
      <c r="K238" s="51"/>
      <c r="L238" s="51"/>
      <c r="M238" s="51"/>
      <c r="N238" s="51"/>
    </row>
    <row r="239" spans="2:14" s="8" customFormat="1" x14ac:dyDescent="0.25">
      <c r="B239" s="51"/>
      <c r="C239" s="51"/>
      <c r="D239" s="51"/>
      <c r="E239" s="54"/>
      <c r="F239" s="51"/>
      <c r="G239" s="51"/>
      <c r="H239" s="51"/>
      <c r="I239" s="51"/>
      <c r="J239" s="51"/>
      <c r="K239" s="51"/>
      <c r="L239" s="51"/>
      <c r="M239" s="51"/>
      <c r="N239" s="51"/>
    </row>
    <row r="240" spans="2:14" s="8" customFormat="1" x14ac:dyDescent="0.25">
      <c r="B240" s="51"/>
      <c r="C240" s="51"/>
      <c r="D240" s="51"/>
      <c r="E240" s="54"/>
      <c r="F240" s="51"/>
      <c r="G240" s="51"/>
      <c r="H240" s="51"/>
      <c r="I240" s="51"/>
      <c r="J240" s="51"/>
      <c r="K240" s="51"/>
      <c r="L240" s="51"/>
      <c r="M240" s="51"/>
      <c r="N240" s="51"/>
    </row>
    <row r="241" spans="2:14" s="8" customFormat="1" x14ac:dyDescent="0.25">
      <c r="B241" s="51"/>
      <c r="C241" s="51"/>
      <c r="D241" s="51"/>
      <c r="E241" s="54"/>
      <c r="F241" s="51"/>
      <c r="G241" s="51"/>
      <c r="H241" s="51"/>
      <c r="I241" s="51"/>
      <c r="J241" s="51"/>
      <c r="K241" s="51"/>
      <c r="L241" s="51"/>
      <c r="M241" s="51"/>
      <c r="N241" s="51"/>
    </row>
    <row r="242" spans="2:14" s="8" customFormat="1" x14ac:dyDescent="0.25">
      <c r="B242" s="51"/>
      <c r="C242" s="51"/>
      <c r="D242" s="51"/>
      <c r="E242" s="54"/>
      <c r="F242" s="51"/>
      <c r="G242" s="51"/>
      <c r="H242" s="51"/>
      <c r="I242" s="51"/>
      <c r="J242" s="51"/>
      <c r="K242" s="51"/>
      <c r="L242" s="51"/>
      <c r="M242" s="51"/>
      <c r="N242" s="51"/>
    </row>
    <row r="243" spans="2:14" s="8" customFormat="1" x14ac:dyDescent="0.25">
      <c r="B243" s="51"/>
      <c r="C243" s="51"/>
      <c r="D243" s="51"/>
      <c r="E243" s="54"/>
      <c r="F243" s="51"/>
      <c r="G243" s="51"/>
      <c r="H243" s="51"/>
      <c r="I243" s="51"/>
      <c r="J243" s="51"/>
      <c r="K243" s="51"/>
      <c r="L243" s="51"/>
      <c r="M243" s="51"/>
      <c r="N243" s="51"/>
    </row>
    <row r="244" spans="2:14" s="8" customFormat="1" x14ac:dyDescent="0.25">
      <c r="B244" s="51"/>
      <c r="C244" s="51"/>
      <c r="D244" s="51"/>
      <c r="E244" s="54"/>
      <c r="F244" s="51"/>
      <c r="G244" s="51"/>
      <c r="H244" s="51"/>
      <c r="I244" s="51"/>
      <c r="J244" s="51"/>
      <c r="K244" s="51"/>
      <c r="L244" s="51"/>
      <c r="M244" s="51"/>
      <c r="N244" s="51"/>
    </row>
    <row r="245" spans="2:14" s="8" customFormat="1" x14ac:dyDescent="0.25">
      <c r="B245" s="51"/>
      <c r="C245" s="51"/>
      <c r="D245" s="51"/>
      <c r="E245" s="54"/>
      <c r="F245" s="51"/>
      <c r="G245" s="51"/>
      <c r="H245" s="51"/>
      <c r="I245" s="51"/>
      <c r="J245" s="51"/>
      <c r="K245" s="51"/>
      <c r="L245" s="51"/>
      <c r="M245" s="51"/>
      <c r="N245" s="51"/>
    </row>
    <row r="246" spans="2:14" s="8" customFormat="1" x14ac:dyDescent="0.25">
      <c r="B246" s="51"/>
      <c r="C246" s="51"/>
      <c r="D246" s="51"/>
      <c r="E246" s="54"/>
      <c r="F246" s="51"/>
      <c r="G246" s="51"/>
      <c r="H246" s="51"/>
      <c r="I246" s="51"/>
      <c r="J246" s="51"/>
      <c r="K246" s="51"/>
      <c r="L246" s="51"/>
      <c r="M246" s="51"/>
      <c r="N246" s="51"/>
    </row>
    <row r="247" spans="2:14" s="8" customFormat="1" x14ac:dyDescent="0.25">
      <c r="B247" s="51"/>
      <c r="C247" s="51"/>
      <c r="D247" s="51"/>
      <c r="E247" s="54"/>
      <c r="F247" s="51"/>
      <c r="G247" s="51"/>
      <c r="H247" s="51"/>
      <c r="I247" s="51"/>
      <c r="J247" s="51"/>
      <c r="K247" s="51"/>
      <c r="L247" s="51"/>
      <c r="M247" s="51"/>
      <c r="N247" s="51"/>
    </row>
    <row r="248" spans="2:14" s="8" customFormat="1" x14ac:dyDescent="0.25">
      <c r="B248" s="51"/>
      <c r="C248" s="51"/>
      <c r="D248" s="51"/>
      <c r="E248" s="54"/>
      <c r="F248" s="51"/>
      <c r="G248" s="51"/>
      <c r="H248" s="51"/>
      <c r="I248" s="51"/>
      <c r="J248" s="51"/>
      <c r="K248" s="51"/>
      <c r="L248" s="51"/>
      <c r="M248" s="51"/>
      <c r="N248" s="51"/>
    </row>
    <row r="249" spans="2:14" s="8" customFormat="1" x14ac:dyDescent="0.25">
      <c r="B249" s="51"/>
      <c r="C249" s="51"/>
      <c r="D249" s="51"/>
      <c r="E249" s="54"/>
      <c r="F249" s="51"/>
      <c r="G249" s="51"/>
      <c r="H249" s="51"/>
      <c r="I249" s="51"/>
      <c r="J249" s="51"/>
      <c r="K249" s="51"/>
      <c r="L249" s="51"/>
      <c r="M249" s="51"/>
      <c r="N249" s="51"/>
    </row>
    <row r="250" spans="2:14" s="8" customFormat="1" x14ac:dyDescent="0.25">
      <c r="B250" s="51"/>
      <c r="C250" s="51"/>
      <c r="D250" s="51"/>
      <c r="E250" s="54"/>
      <c r="F250" s="51"/>
      <c r="G250" s="51"/>
      <c r="H250" s="51"/>
      <c r="I250" s="51"/>
      <c r="J250" s="51"/>
      <c r="K250" s="51"/>
      <c r="L250" s="51"/>
      <c r="M250" s="51"/>
      <c r="N250" s="51"/>
    </row>
    <row r="251" spans="2:14" s="8" customFormat="1" x14ac:dyDescent="0.25">
      <c r="B251" s="51"/>
      <c r="C251" s="51"/>
      <c r="D251" s="51"/>
      <c r="E251" s="54"/>
      <c r="F251" s="51"/>
      <c r="G251" s="51"/>
      <c r="H251" s="51"/>
      <c r="I251" s="51"/>
      <c r="J251" s="51"/>
      <c r="K251" s="51"/>
      <c r="L251" s="51"/>
      <c r="M251" s="51"/>
      <c r="N251" s="51"/>
    </row>
    <row r="252" spans="2:14" s="8" customFormat="1" x14ac:dyDescent="0.25">
      <c r="B252" s="51"/>
      <c r="C252" s="51"/>
      <c r="D252" s="51"/>
      <c r="E252" s="54"/>
      <c r="F252" s="51"/>
      <c r="G252" s="51"/>
      <c r="H252" s="51"/>
      <c r="I252" s="51"/>
      <c r="J252" s="51"/>
      <c r="K252" s="51"/>
      <c r="L252" s="51"/>
      <c r="M252" s="51"/>
      <c r="N252" s="51"/>
    </row>
    <row r="253" spans="2:14" s="8" customFormat="1" x14ac:dyDescent="0.25">
      <c r="B253" s="51"/>
      <c r="C253" s="51"/>
      <c r="D253" s="51"/>
      <c r="E253" s="54"/>
      <c r="F253" s="51"/>
      <c r="G253" s="51"/>
      <c r="H253" s="51"/>
      <c r="I253" s="51"/>
      <c r="J253" s="51"/>
      <c r="K253" s="51"/>
      <c r="L253" s="51"/>
      <c r="M253" s="51"/>
      <c r="N253" s="51"/>
    </row>
    <row r="254" spans="2:14" s="8" customFormat="1" x14ac:dyDescent="0.25">
      <c r="B254" s="51"/>
      <c r="C254" s="51"/>
      <c r="D254" s="51"/>
      <c r="E254" s="54"/>
      <c r="F254" s="51"/>
      <c r="G254" s="51"/>
      <c r="H254" s="51"/>
      <c r="I254" s="51"/>
      <c r="J254" s="51"/>
      <c r="K254" s="51"/>
      <c r="L254" s="51"/>
      <c r="M254" s="51"/>
      <c r="N254" s="51"/>
    </row>
    <row r="255" spans="2:14" s="8" customFormat="1" x14ac:dyDescent="0.25">
      <c r="B255" s="51"/>
      <c r="C255" s="51"/>
      <c r="D255" s="51"/>
      <c r="E255" s="54"/>
      <c r="F255" s="51"/>
      <c r="G255" s="51"/>
      <c r="H255" s="51"/>
      <c r="I255" s="51"/>
      <c r="J255" s="51"/>
      <c r="K255" s="51"/>
      <c r="L255" s="51"/>
      <c r="M255" s="51"/>
      <c r="N255" s="51"/>
    </row>
    <row r="256" spans="2:14" s="8" customFormat="1" x14ac:dyDescent="0.25">
      <c r="B256" s="51"/>
      <c r="C256" s="51"/>
      <c r="D256" s="51"/>
      <c r="E256" s="54"/>
      <c r="F256" s="51"/>
      <c r="G256" s="51"/>
      <c r="H256" s="51"/>
      <c r="I256" s="51"/>
      <c r="J256" s="51"/>
      <c r="K256" s="51"/>
      <c r="L256" s="51"/>
      <c r="M256" s="51"/>
      <c r="N256" s="51"/>
    </row>
    <row r="257" spans="2:14" s="8" customFormat="1" x14ac:dyDescent="0.25">
      <c r="B257" s="51"/>
      <c r="C257" s="51"/>
      <c r="D257" s="51"/>
      <c r="E257" s="54"/>
      <c r="F257" s="51"/>
      <c r="G257" s="51"/>
      <c r="H257" s="51"/>
      <c r="I257" s="51"/>
      <c r="J257" s="51"/>
      <c r="K257" s="51"/>
      <c r="L257" s="51"/>
      <c r="M257" s="51"/>
      <c r="N257" s="51"/>
    </row>
    <row r="258" spans="2:14" s="8" customFormat="1" x14ac:dyDescent="0.25">
      <c r="B258" s="51"/>
      <c r="C258" s="51"/>
      <c r="D258" s="51"/>
      <c r="E258" s="54"/>
      <c r="F258" s="51"/>
      <c r="G258" s="51"/>
      <c r="H258" s="51"/>
      <c r="I258" s="51"/>
      <c r="J258" s="51"/>
      <c r="K258" s="51"/>
      <c r="L258" s="51"/>
      <c r="M258" s="51"/>
      <c r="N258" s="51"/>
    </row>
    <row r="259" spans="2:14" s="8" customFormat="1" x14ac:dyDescent="0.25">
      <c r="B259" s="51"/>
      <c r="C259" s="51"/>
      <c r="D259" s="51"/>
      <c r="E259" s="54"/>
      <c r="F259" s="51"/>
      <c r="G259" s="51"/>
      <c r="H259" s="51"/>
      <c r="I259" s="51"/>
      <c r="J259" s="51"/>
      <c r="K259" s="51"/>
      <c r="L259" s="51"/>
      <c r="M259" s="51"/>
      <c r="N259" s="51"/>
    </row>
    <row r="260" spans="2:14" s="8" customFormat="1" x14ac:dyDescent="0.25">
      <c r="B260" s="51"/>
      <c r="C260" s="51"/>
      <c r="D260" s="51"/>
      <c r="E260" s="54"/>
      <c r="F260" s="51"/>
      <c r="G260" s="51"/>
      <c r="H260" s="51"/>
      <c r="I260" s="51"/>
      <c r="J260" s="51"/>
      <c r="K260" s="51"/>
      <c r="L260" s="51"/>
      <c r="M260" s="51"/>
      <c r="N260" s="51"/>
    </row>
    <row r="261" spans="2:14" s="8" customFormat="1" x14ac:dyDescent="0.25">
      <c r="B261" s="51"/>
      <c r="C261" s="51"/>
      <c r="D261" s="51"/>
      <c r="E261" s="54"/>
      <c r="F261" s="51"/>
      <c r="G261" s="51"/>
      <c r="H261" s="51"/>
      <c r="I261" s="51"/>
      <c r="J261" s="51"/>
      <c r="K261" s="51"/>
      <c r="L261" s="51"/>
      <c r="M261" s="51"/>
      <c r="N261" s="51"/>
    </row>
    <row r="262" spans="2:14" s="8" customFormat="1" x14ac:dyDescent="0.25">
      <c r="B262" s="51"/>
      <c r="C262" s="51"/>
      <c r="D262" s="51"/>
      <c r="E262" s="54"/>
      <c r="F262" s="51"/>
      <c r="G262" s="51"/>
      <c r="H262" s="51"/>
      <c r="I262" s="51"/>
      <c r="J262" s="51"/>
      <c r="K262" s="51"/>
      <c r="L262" s="51"/>
      <c r="M262" s="51"/>
      <c r="N262" s="51"/>
    </row>
    <row r="263" spans="2:14" s="8" customFormat="1" x14ac:dyDescent="0.25">
      <c r="B263" s="51"/>
      <c r="C263" s="51"/>
      <c r="D263" s="51"/>
      <c r="E263" s="54"/>
      <c r="F263" s="51"/>
      <c r="G263" s="51"/>
      <c r="H263" s="51"/>
      <c r="I263" s="51"/>
      <c r="J263" s="51"/>
      <c r="K263" s="51"/>
      <c r="L263" s="51"/>
      <c r="M263" s="51"/>
      <c r="N263" s="51"/>
    </row>
    <row r="264" spans="2:14" s="8" customFormat="1" x14ac:dyDescent="0.25">
      <c r="B264" s="51"/>
      <c r="C264" s="51"/>
      <c r="D264" s="51"/>
      <c r="E264" s="54"/>
      <c r="F264" s="51"/>
      <c r="G264" s="51"/>
      <c r="H264" s="51"/>
      <c r="I264" s="51"/>
      <c r="J264" s="51"/>
      <c r="K264" s="51"/>
      <c r="L264" s="51"/>
      <c r="M264" s="51"/>
      <c r="N264" s="51"/>
    </row>
    <row r="265" spans="2:14" s="8" customFormat="1" x14ac:dyDescent="0.25">
      <c r="B265" s="51"/>
      <c r="C265" s="51"/>
      <c r="D265" s="51"/>
      <c r="E265" s="54"/>
      <c r="F265" s="51"/>
      <c r="G265" s="51"/>
      <c r="H265" s="51"/>
      <c r="I265" s="51"/>
      <c r="J265" s="51"/>
      <c r="K265" s="51"/>
      <c r="L265" s="51"/>
      <c r="M265" s="51"/>
      <c r="N265" s="51"/>
    </row>
    <row r="266" spans="2:14" s="8" customFormat="1" x14ac:dyDescent="0.25">
      <c r="B266" s="51"/>
      <c r="C266" s="51"/>
      <c r="D266" s="51"/>
      <c r="E266" s="54"/>
      <c r="F266" s="51"/>
      <c r="G266" s="51"/>
      <c r="H266" s="51"/>
      <c r="I266" s="51"/>
      <c r="J266" s="51"/>
      <c r="K266" s="51"/>
      <c r="L266" s="51"/>
      <c r="M266" s="51"/>
      <c r="N266" s="51"/>
    </row>
    <row r="267" spans="2:14" s="8" customFormat="1" x14ac:dyDescent="0.25">
      <c r="B267" s="51"/>
      <c r="C267" s="51"/>
      <c r="D267" s="51"/>
      <c r="E267" s="54"/>
      <c r="F267" s="51"/>
      <c r="G267" s="51"/>
      <c r="H267" s="51"/>
      <c r="I267" s="51"/>
      <c r="J267" s="51"/>
      <c r="K267" s="51"/>
      <c r="L267" s="51"/>
      <c r="M267" s="51"/>
      <c r="N267" s="51"/>
    </row>
    <row r="268" spans="2:14" s="8" customFormat="1" x14ac:dyDescent="0.25">
      <c r="B268" s="51"/>
      <c r="C268" s="51"/>
      <c r="D268" s="51"/>
      <c r="E268" s="54"/>
      <c r="F268" s="51"/>
      <c r="G268" s="51"/>
      <c r="H268" s="51"/>
      <c r="I268" s="51"/>
      <c r="J268" s="51"/>
      <c r="K268" s="51"/>
      <c r="L268" s="51"/>
      <c r="M268" s="51"/>
      <c r="N268" s="51"/>
    </row>
    <row r="269" spans="2:14" s="8" customFormat="1" x14ac:dyDescent="0.25">
      <c r="B269" s="51"/>
      <c r="C269" s="51"/>
      <c r="D269" s="51"/>
      <c r="E269" s="54"/>
      <c r="F269" s="51"/>
      <c r="G269" s="51"/>
      <c r="H269" s="51"/>
      <c r="I269" s="51"/>
      <c r="J269" s="51"/>
      <c r="K269" s="51"/>
      <c r="L269" s="51"/>
      <c r="M269" s="51"/>
      <c r="N269" s="51"/>
    </row>
    <row r="270" spans="2:14" s="8" customFormat="1" x14ac:dyDescent="0.25">
      <c r="B270" s="51"/>
      <c r="C270" s="51"/>
      <c r="D270" s="51"/>
      <c r="E270" s="54"/>
      <c r="F270" s="51"/>
      <c r="G270" s="51"/>
      <c r="H270" s="51"/>
      <c r="I270" s="51"/>
      <c r="J270" s="51"/>
      <c r="K270" s="51"/>
      <c r="L270" s="51"/>
      <c r="M270" s="51"/>
      <c r="N270" s="51"/>
    </row>
    <row r="271" spans="2:14" s="8" customFormat="1" x14ac:dyDescent="0.25">
      <c r="B271" s="51"/>
      <c r="C271" s="51"/>
      <c r="D271" s="51"/>
      <c r="E271" s="54"/>
      <c r="F271" s="51"/>
      <c r="G271" s="51"/>
      <c r="H271" s="51"/>
      <c r="I271" s="51"/>
      <c r="J271" s="51"/>
      <c r="K271" s="51"/>
      <c r="L271" s="51"/>
      <c r="M271" s="51"/>
      <c r="N271" s="51"/>
    </row>
    <row r="272" spans="2:14" s="8" customFormat="1" x14ac:dyDescent="0.25">
      <c r="B272" s="51"/>
      <c r="C272" s="51"/>
      <c r="D272" s="51"/>
      <c r="E272" s="54"/>
      <c r="F272" s="51"/>
      <c r="G272" s="51"/>
      <c r="H272" s="51"/>
      <c r="I272" s="51"/>
      <c r="J272" s="51"/>
      <c r="K272" s="51"/>
      <c r="L272" s="51"/>
      <c r="M272" s="51"/>
      <c r="N272" s="51"/>
    </row>
    <row r="273" spans="2:14" s="8" customFormat="1" x14ac:dyDescent="0.25">
      <c r="B273" s="51"/>
      <c r="C273" s="51"/>
      <c r="D273" s="51"/>
      <c r="E273" s="54"/>
      <c r="F273" s="51"/>
      <c r="G273" s="51"/>
      <c r="H273" s="51"/>
      <c r="I273" s="51"/>
      <c r="J273" s="51"/>
      <c r="K273" s="51"/>
      <c r="L273" s="51"/>
      <c r="M273" s="51"/>
      <c r="N273" s="51"/>
    </row>
    <row r="274" spans="2:14" s="8" customFormat="1" x14ac:dyDescent="0.25">
      <c r="B274" s="51"/>
      <c r="C274" s="51"/>
      <c r="D274" s="51"/>
      <c r="E274" s="54"/>
      <c r="F274" s="51"/>
      <c r="G274" s="51"/>
      <c r="H274" s="51"/>
      <c r="I274" s="51"/>
      <c r="J274" s="51"/>
      <c r="K274" s="51"/>
      <c r="L274" s="51"/>
      <c r="M274" s="51"/>
      <c r="N274" s="51"/>
    </row>
    <row r="275" spans="2:14" s="8" customFormat="1" x14ac:dyDescent="0.25">
      <c r="B275" s="51"/>
      <c r="C275" s="51"/>
      <c r="D275" s="51"/>
      <c r="E275" s="54"/>
      <c r="F275" s="51"/>
      <c r="G275" s="51"/>
      <c r="H275" s="51"/>
      <c r="I275" s="51"/>
      <c r="J275" s="51"/>
      <c r="K275" s="51"/>
      <c r="L275" s="51"/>
      <c r="M275" s="51"/>
      <c r="N275" s="51"/>
    </row>
    <row r="276" spans="2:14" s="8" customFormat="1" x14ac:dyDescent="0.25">
      <c r="B276" s="51"/>
      <c r="C276" s="51"/>
      <c r="D276" s="51"/>
      <c r="E276" s="54"/>
      <c r="F276" s="51"/>
      <c r="G276" s="51"/>
      <c r="H276" s="51"/>
      <c r="I276" s="51"/>
      <c r="J276" s="51"/>
      <c r="K276" s="51"/>
      <c r="L276" s="51"/>
      <c r="M276" s="51"/>
      <c r="N276" s="51"/>
    </row>
    <row r="277" spans="2:14" s="8" customFormat="1" x14ac:dyDescent="0.25">
      <c r="B277" s="51"/>
      <c r="C277" s="51"/>
      <c r="D277" s="51"/>
      <c r="E277" s="54"/>
      <c r="F277" s="51"/>
      <c r="G277" s="51"/>
      <c r="H277" s="51"/>
      <c r="I277" s="51"/>
      <c r="J277" s="51"/>
      <c r="K277" s="51"/>
      <c r="L277" s="51"/>
      <c r="M277" s="51"/>
      <c r="N277" s="51"/>
    </row>
    <row r="278" spans="2:14" s="8" customFormat="1" x14ac:dyDescent="0.25">
      <c r="B278" s="51"/>
      <c r="C278" s="51"/>
      <c r="D278" s="51"/>
      <c r="E278" s="54"/>
      <c r="F278" s="51"/>
      <c r="G278" s="51"/>
      <c r="H278" s="51"/>
      <c r="I278" s="51"/>
      <c r="J278" s="51"/>
      <c r="K278" s="51"/>
      <c r="L278" s="51"/>
      <c r="M278" s="51"/>
      <c r="N278" s="51"/>
    </row>
    <row r="279" spans="2:14" s="8" customFormat="1" x14ac:dyDescent="0.25">
      <c r="B279" s="51"/>
      <c r="C279" s="51"/>
      <c r="D279" s="51"/>
      <c r="E279" s="54"/>
      <c r="F279" s="51"/>
      <c r="G279" s="51"/>
      <c r="H279" s="51"/>
      <c r="I279" s="51"/>
      <c r="J279" s="51"/>
      <c r="K279" s="51"/>
      <c r="L279" s="51"/>
      <c r="M279" s="51"/>
      <c r="N279" s="51"/>
    </row>
    <row r="280" spans="2:14" s="8" customFormat="1" x14ac:dyDescent="0.25">
      <c r="B280" s="51"/>
      <c r="C280" s="51"/>
      <c r="D280" s="51"/>
      <c r="E280" s="54"/>
      <c r="F280" s="51"/>
      <c r="G280" s="51"/>
      <c r="H280" s="51"/>
      <c r="I280" s="51"/>
      <c r="J280" s="51"/>
      <c r="K280" s="51"/>
      <c r="L280" s="51"/>
      <c r="M280" s="51"/>
      <c r="N280" s="51"/>
    </row>
    <row r="281" spans="2:14" s="8" customFormat="1" x14ac:dyDescent="0.25">
      <c r="B281" s="51"/>
      <c r="C281" s="51"/>
      <c r="D281" s="51"/>
      <c r="E281" s="54"/>
      <c r="F281" s="51"/>
      <c r="G281" s="51"/>
      <c r="H281" s="51"/>
      <c r="I281" s="51"/>
      <c r="J281" s="51"/>
      <c r="K281" s="51"/>
      <c r="L281" s="51"/>
      <c r="M281" s="51"/>
      <c r="N281" s="51"/>
    </row>
    <row r="282" spans="2:14" s="8" customFormat="1" x14ac:dyDescent="0.25">
      <c r="B282" s="51"/>
      <c r="C282" s="51"/>
      <c r="D282" s="51"/>
      <c r="E282" s="54"/>
      <c r="F282" s="51"/>
      <c r="G282" s="51"/>
      <c r="H282" s="51"/>
      <c r="I282" s="51"/>
      <c r="J282" s="51"/>
      <c r="K282" s="51"/>
      <c r="L282" s="51"/>
      <c r="M282" s="51"/>
      <c r="N282" s="51"/>
    </row>
    <row r="283" spans="2:14" s="8" customFormat="1" x14ac:dyDescent="0.25">
      <c r="B283" s="51"/>
      <c r="C283" s="51"/>
      <c r="D283" s="51"/>
      <c r="E283" s="54"/>
      <c r="F283" s="51"/>
      <c r="G283" s="51"/>
      <c r="H283" s="51"/>
      <c r="I283" s="51"/>
      <c r="J283" s="51"/>
      <c r="K283" s="51"/>
      <c r="L283" s="51"/>
      <c r="M283" s="51"/>
      <c r="N283" s="51"/>
    </row>
    <row r="284" spans="2:14" s="8" customFormat="1" x14ac:dyDescent="0.25">
      <c r="B284" s="51"/>
      <c r="C284" s="51"/>
      <c r="D284" s="51"/>
      <c r="E284" s="54"/>
      <c r="F284" s="51"/>
      <c r="G284" s="51"/>
      <c r="H284" s="51"/>
      <c r="I284" s="51"/>
      <c r="J284" s="51"/>
      <c r="K284" s="51"/>
      <c r="L284" s="51"/>
      <c r="M284" s="51"/>
      <c r="N284" s="51"/>
    </row>
    <row r="285" spans="2:14" s="8" customFormat="1" x14ac:dyDescent="0.25">
      <c r="B285" s="51"/>
      <c r="C285" s="51"/>
      <c r="D285" s="51"/>
      <c r="E285" s="54"/>
      <c r="F285" s="51"/>
      <c r="G285" s="51"/>
      <c r="H285" s="51"/>
      <c r="I285" s="51"/>
      <c r="J285" s="51"/>
      <c r="K285" s="51"/>
      <c r="L285" s="51"/>
      <c r="M285" s="51"/>
      <c r="N285" s="51"/>
    </row>
    <row r="286" spans="2:14" s="8" customFormat="1" x14ac:dyDescent="0.25">
      <c r="B286" s="51"/>
      <c r="C286" s="51"/>
      <c r="D286" s="51"/>
      <c r="E286" s="54"/>
      <c r="F286" s="51"/>
      <c r="G286" s="51"/>
      <c r="H286" s="51"/>
      <c r="I286" s="51"/>
      <c r="J286" s="51"/>
      <c r="K286" s="51"/>
      <c r="L286" s="51"/>
      <c r="M286" s="51"/>
      <c r="N286" s="51"/>
    </row>
    <row r="287" spans="2:14" s="8" customFormat="1" x14ac:dyDescent="0.25">
      <c r="B287" s="51"/>
      <c r="C287" s="51"/>
      <c r="D287" s="51"/>
      <c r="E287" s="54"/>
      <c r="F287" s="51"/>
      <c r="G287" s="51"/>
      <c r="H287" s="51"/>
      <c r="I287" s="51"/>
      <c r="J287" s="51"/>
      <c r="K287" s="51"/>
      <c r="L287" s="51"/>
      <c r="M287" s="51"/>
      <c r="N287" s="51"/>
    </row>
    <row r="288" spans="2:14" s="8" customFormat="1" x14ac:dyDescent="0.25">
      <c r="B288" s="51"/>
      <c r="C288" s="51"/>
      <c r="D288" s="51"/>
      <c r="E288" s="54"/>
      <c r="F288" s="51"/>
      <c r="G288" s="51"/>
      <c r="H288" s="51"/>
      <c r="I288" s="51"/>
      <c r="J288" s="51"/>
      <c r="K288" s="51"/>
      <c r="L288" s="51"/>
      <c r="M288" s="51"/>
      <c r="N288" s="51"/>
    </row>
    <row r="289" spans="2:14" s="8" customFormat="1" x14ac:dyDescent="0.25">
      <c r="B289" s="51"/>
      <c r="C289" s="51"/>
      <c r="D289" s="51"/>
      <c r="E289" s="54"/>
      <c r="F289" s="51"/>
      <c r="G289" s="51"/>
      <c r="H289" s="51"/>
      <c r="I289" s="51"/>
      <c r="J289" s="51"/>
      <c r="K289" s="51"/>
      <c r="L289" s="51"/>
      <c r="M289" s="51"/>
      <c r="N289" s="51"/>
    </row>
    <row r="290" spans="2:14" s="8" customFormat="1" x14ac:dyDescent="0.25">
      <c r="B290" s="51"/>
      <c r="C290" s="51"/>
      <c r="D290" s="51"/>
      <c r="E290" s="54"/>
      <c r="F290" s="51"/>
      <c r="G290" s="51"/>
      <c r="H290" s="51"/>
      <c r="I290" s="51"/>
      <c r="J290" s="51"/>
      <c r="K290" s="51"/>
      <c r="L290" s="51"/>
      <c r="M290" s="51"/>
      <c r="N290" s="51"/>
    </row>
    <row r="291" spans="2:14" s="8" customFormat="1" x14ac:dyDescent="0.25">
      <c r="B291" s="51"/>
      <c r="C291" s="51"/>
      <c r="D291" s="51"/>
      <c r="E291" s="54"/>
      <c r="F291" s="51"/>
      <c r="G291" s="51"/>
      <c r="H291" s="51"/>
      <c r="I291" s="51"/>
      <c r="J291" s="51"/>
      <c r="K291" s="51"/>
      <c r="L291" s="51"/>
      <c r="M291" s="51"/>
      <c r="N291" s="51"/>
    </row>
    <row r="292" spans="2:14" s="8" customFormat="1" x14ac:dyDescent="0.25">
      <c r="B292" s="51"/>
      <c r="C292" s="51"/>
      <c r="D292" s="51"/>
      <c r="E292" s="54"/>
      <c r="F292" s="51"/>
      <c r="G292" s="51"/>
      <c r="H292" s="51"/>
      <c r="I292" s="51"/>
      <c r="J292" s="51"/>
      <c r="K292" s="51"/>
      <c r="L292" s="51"/>
      <c r="M292" s="51"/>
      <c r="N292" s="51"/>
    </row>
    <row r="293" spans="2:14" s="8" customFormat="1" x14ac:dyDescent="0.25">
      <c r="B293" s="51"/>
      <c r="C293" s="51"/>
      <c r="D293" s="51"/>
      <c r="E293" s="54"/>
      <c r="F293" s="51"/>
      <c r="G293" s="51"/>
      <c r="H293" s="51"/>
      <c r="I293" s="51"/>
      <c r="J293" s="51"/>
      <c r="K293" s="51"/>
      <c r="L293" s="51"/>
      <c r="M293" s="51"/>
      <c r="N293" s="51"/>
    </row>
    <row r="294" spans="2:14" s="8" customFormat="1" x14ac:dyDescent="0.25">
      <c r="B294" s="51"/>
      <c r="C294" s="51"/>
      <c r="D294" s="51"/>
      <c r="E294" s="54"/>
      <c r="F294" s="51"/>
      <c r="G294" s="51"/>
      <c r="H294" s="51"/>
      <c r="I294" s="51"/>
      <c r="J294" s="51"/>
      <c r="K294" s="51"/>
      <c r="L294" s="51"/>
      <c r="M294" s="51"/>
      <c r="N294" s="51"/>
    </row>
    <row r="295" spans="2:14" s="8" customFormat="1" x14ac:dyDescent="0.25">
      <c r="B295" s="51"/>
      <c r="C295" s="51"/>
      <c r="D295" s="51"/>
      <c r="E295" s="54"/>
      <c r="F295" s="51"/>
      <c r="G295" s="51"/>
      <c r="H295" s="51"/>
      <c r="I295" s="51"/>
      <c r="J295" s="51"/>
      <c r="K295" s="51"/>
      <c r="L295" s="51"/>
      <c r="M295" s="51"/>
      <c r="N295" s="51"/>
    </row>
    <row r="296" spans="2:14" s="8" customFormat="1" x14ac:dyDescent="0.25">
      <c r="B296" s="51"/>
      <c r="C296" s="51"/>
      <c r="D296" s="51"/>
      <c r="E296" s="54"/>
      <c r="F296" s="51"/>
      <c r="G296" s="51"/>
      <c r="H296" s="51"/>
      <c r="I296" s="51"/>
      <c r="J296" s="51"/>
      <c r="K296" s="51"/>
      <c r="L296" s="51"/>
      <c r="M296" s="51"/>
      <c r="N296" s="51"/>
    </row>
    <row r="297" spans="2:14" s="8" customFormat="1" x14ac:dyDescent="0.25">
      <c r="B297" s="51"/>
      <c r="C297" s="51"/>
      <c r="D297" s="51"/>
      <c r="E297" s="54"/>
      <c r="F297" s="51"/>
      <c r="G297" s="51"/>
      <c r="H297" s="51"/>
      <c r="I297" s="51"/>
      <c r="J297" s="51"/>
      <c r="K297" s="51"/>
      <c r="L297" s="51"/>
      <c r="M297" s="51"/>
      <c r="N297" s="51"/>
    </row>
    <row r="298" spans="2:14" s="8" customFormat="1" x14ac:dyDescent="0.25">
      <c r="B298" s="51"/>
      <c r="C298" s="51"/>
      <c r="D298" s="51"/>
      <c r="E298" s="54"/>
      <c r="F298" s="51"/>
      <c r="G298" s="51"/>
      <c r="H298" s="51"/>
      <c r="I298" s="51"/>
      <c r="J298" s="51"/>
      <c r="K298" s="51"/>
      <c r="L298" s="51"/>
      <c r="M298" s="51"/>
      <c r="N298" s="51"/>
    </row>
    <row r="299" spans="2:14" s="8" customFormat="1" x14ac:dyDescent="0.25">
      <c r="B299" s="51"/>
      <c r="C299" s="51"/>
      <c r="D299" s="51"/>
      <c r="E299" s="54"/>
      <c r="F299" s="51"/>
      <c r="G299" s="51"/>
      <c r="H299" s="51"/>
      <c r="I299" s="51"/>
      <c r="J299" s="51"/>
      <c r="K299" s="51"/>
      <c r="L299" s="51"/>
      <c r="M299" s="51"/>
      <c r="N299" s="51"/>
    </row>
    <row r="300" spans="2:14" s="8" customFormat="1" x14ac:dyDescent="0.25">
      <c r="B300" s="51"/>
      <c r="C300" s="51"/>
      <c r="D300" s="51"/>
      <c r="E300" s="54"/>
      <c r="F300" s="51"/>
      <c r="G300" s="51"/>
      <c r="H300" s="51"/>
      <c r="I300" s="51"/>
      <c r="J300" s="51"/>
      <c r="K300" s="51"/>
      <c r="L300" s="51"/>
      <c r="M300" s="51"/>
      <c r="N300" s="51"/>
    </row>
    <row r="301" spans="2:14" s="8" customFormat="1" x14ac:dyDescent="0.25">
      <c r="B301" s="51"/>
      <c r="C301" s="51"/>
      <c r="D301" s="51"/>
      <c r="E301" s="54"/>
      <c r="F301" s="51"/>
      <c r="G301" s="51"/>
      <c r="H301" s="51"/>
      <c r="I301" s="51"/>
      <c r="J301" s="51"/>
      <c r="K301" s="51"/>
      <c r="L301" s="51"/>
      <c r="M301" s="51"/>
      <c r="N301" s="51"/>
    </row>
    <row r="302" spans="2:14" s="8" customFormat="1" x14ac:dyDescent="0.25">
      <c r="B302" s="51"/>
      <c r="C302" s="51"/>
      <c r="D302" s="51"/>
      <c r="E302" s="54"/>
      <c r="F302" s="51"/>
      <c r="G302" s="51"/>
      <c r="H302" s="51"/>
      <c r="I302" s="51"/>
      <c r="J302" s="51"/>
      <c r="K302" s="51"/>
      <c r="L302" s="51"/>
      <c r="M302" s="51"/>
      <c r="N302" s="51"/>
    </row>
    <row r="303" spans="2:14" s="8" customFormat="1" x14ac:dyDescent="0.25">
      <c r="B303" s="51"/>
      <c r="C303" s="51"/>
      <c r="D303" s="51"/>
      <c r="E303" s="54"/>
      <c r="F303" s="51"/>
      <c r="G303" s="51"/>
      <c r="H303" s="51"/>
      <c r="I303" s="51"/>
      <c r="J303" s="51"/>
      <c r="K303" s="51"/>
      <c r="L303" s="51"/>
      <c r="M303" s="51"/>
      <c r="N303" s="51"/>
    </row>
    <row r="304" spans="2:14" s="8" customFormat="1" x14ac:dyDescent="0.25">
      <c r="B304" s="51"/>
      <c r="C304" s="51"/>
      <c r="D304" s="51"/>
      <c r="E304" s="54"/>
      <c r="F304" s="51"/>
      <c r="G304" s="51"/>
      <c r="H304" s="51"/>
      <c r="I304" s="51"/>
      <c r="J304" s="51"/>
      <c r="K304" s="51"/>
      <c r="L304" s="51"/>
      <c r="M304" s="51"/>
      <c r="N304" s="51"/>
    </row>
    <row r="305" spans="2:14" s="8" customFormat="1" x14ac:dyDescent="0.25">
      <c r="B305" s="51"/>
      <c r="C305" s="51"/>
      <c r="D305" s="51"/>
      <c r="E305" s="54"/>
      <c r="F305" s="51"/>
      <c r="G305" s="51"/>
      <c r="H305" s="51"/>
      <c r="I305" s="51"/>
      <c r="J305" s="51"/>
      <c r="K305" s="51"/>
      <c r="L305" s="51"/>
      <c r="M305" s="51"/>
      <c r="N305" s="51"/>
    </row>
    <row r="306" spans="2:14" s="8" customFormat="1" x14ac:dyDescent="0.25">
      <c r="B306" s="51"/>
      <c r="C306" s="51"/>
      <c r="D306" s="51"/>
      <c r="E306" s="54"/>
      <c r="F306" s="51"/>
      <c r="G306" s="51"/>
      <c r="H306" s="51"/>
      <c r="I306" s="51"/>
      <c r="J306" s="51"/>
      <c r="K306" s="51"/>
      <c r="L306" s="51"/>
      <c r="M306" s="51"/>
      <c r="N306" s="51"/>
    </row>
    <row r="307" spans="2:14" s="8" customFormat="1" x14ac:dyDescent="0.25">
      <c r="B307" s="51"/>
      <c r="C307" s="51"/>
      <c r="D307" s="51"/>
      <c r="E307" s="54"/>
      <c r="F307" s="51"/>
      <c r="G307" s="51"/>
      <c r="H307" s="51"/>
      <c r="I307" s="51"/>
      <c r="J307" s="51"/>
      <c r="K307" s="51"/>
      <c r="L307" s="51"/>
      <c r="M307" s="51"/>
      <c r="N307" s="51"/>
    </row>
    <row r="308" spans="2:14" s="8" customFormat="1" x14ac:dyDescent="0.25">
      <c r="B308" s="51"/>
      <c r="C308" s="51"/>
      <c r="D308" s="51"/>
      <c r="E308" s="54"/>
      <c r="F308" s="51"/>
      <c r="G308" s="51"/>
      <c r="H308" s="51"/>
      <c r="I308" s="51"/>
      <c r="J308" s="51"/>
      <c r="K308" s="51"/>
      <c r="L308" s="51"/>
      <c r="M308" s="51"/>
      <c r="N308" s="51"/>
    </row>
    <row r="309" spans="2:14" s="8" customFormat="1" x14ac:dyDescent="0.25">
      <c r="B309" s="51"/>
      <c r="C309" s="51"/>
      <c r="D309" s="51"/>
      <c r="E309" s="54"/>
      <c r="F309" s="51"/>
      <c r="G309" s="51"/>
      <c r="H309" s="51"/>
      <c r="I309" s="51"/>
      <c r="J309" s="51"/>
      <c r="K309" s="51"/>
      <c r="L309" s="51"/>
      <c r="M309" s="51"/>
      <c r="N309" s="51"/>
    </row>
    <row r="310" spans="2:14" s="8" customFormat="1" x14ac:dyDescent="0.25">
      <c r="B310" s="51"/>
      <c r="C310" s="51"/>
      <c r="D310" s="51"/>
      <c r="E310" s="54"/>
      <c r="F310" s="51"/>
      <c r="G310" s="51"/>
      <c r="H310" s="51"/>
      <c r="I310" s="51"/>
      <c r="J310" s="51"/>
      <c r="K310" s="51"/>
      <c r="L310" s="51"/>
      <c r="M310" s="51"/>
      <c r="N310" s="51"/>
    </row>
    <row r="311" spans="2:14" s="8" customFormat="1" x14ac:dyDescent="0.25">
      <c r="B311" s="51"/>
      <c r="C311" s="51"/>
      <c r="D311" s="51"/>
      <c r="E311" s="54"/>
      <c r="F311" s="51"/>
      <c r="G311" s="51"/>
      <c r="H311" s="51"/>
      <c r="I311" s="51"/>
      <c r="J311" s="51"/>
      <c r="K311" s="51"/>
      <c r="L311" s="51"/>
      <c r="M311" s="51"/>
      <c r="N311" s="51"/>
    </row>
    <row r="312" spans="2:14" s="8" customFormat="1" x14ac:dyDescent="0.25">
      <c r="B312" s="51"/>
      <c r="C312" s="51"/>
      <c r="D312" s="51"/>
      <c r="E312" s="54"/>
      <c r="F312" s="51"/>
      <c r="G312" s="51"/>
      <c r="H312" s="51"/>
      <c r="I312" s="51"/>
      <c r="J312" s="51"/>
      <c r="K312" s="51"/>
      <c r="L312" s="51"/>
      <c r="M312" s="51"/>
      <c r="N312" s="51"/>
    </row>
    <row r="313" spans="2:14" s="8" customFormat="1" x14ac:dyDescent="0.25">
      <c r="B313" s="51"/>
      <c r="C313" s="51"/>
      <c r="D313" s="51"/>
      <c r="E313" s="54"/>
      <c r="F313" s="51"/>
      <c r="G313" s="51"/>
      <c r="H313" s="51"/>
      <c r="I313" s="51"/>
      <c r="J313" s="51"/>
      <c r="K313" s="51"/>
      <c r="L313" s="51"/>
      <c r="M313" s="51"/>
      <c r="N313" s="51"/>
    </row>
    <row r="314" spans="2:14" s="8" customFormat="1" x14ac:dyDescent="0.25">
      <c r="B314" s="51"/>
      <c r="C314" s="51"/>
      <c r="D314" s="51"/>
      <c r="E314" s="54"/>
      <c r="F314" s="51"/>
      <c r="G314" s="51"/>
      <c r="H314" s="51"/>
      <c r="I314" s="51"/>
      <c r="J314" s="51"/>
      <c r="K314" s="51"/>
      <c r="L314" s="51"/>
      <c r="M314" s="51"/>
      <c r="N314" s="51"/>
    </row>
    <row r="315" spans="2:14" s="8" customFormat="1" x14ac:dyDescent="0.25">
      <c r="B315" s="51"/>
      <c r="C315" s="51"/>
      <c r="D315" s="51"/>
      <c r="E315" s="54"/>
      <c r="F315" s="51"/>
      <c r="G315" s="51"/>
      <c r="H315" s="51"/>
      <c r="I315" s="51"/>
      <c r="J315" s="51"/>
      <c r="K315" s="51"/>
      <c r="L315" s="51"/>
      <c r="M315" s="51"/>
      <c r="N315" s="51"/>
    </row>
    <row r="316" spans="2:14" s="8" customFormat="1" x14ac:dyDescent="0.25">
      <c r="B316" s="51"/>
      <c r="C316" s="51"/>
      <c r="D316" s="51"/>
      <c r="E316" s="54"/>
      <c r="F316" s="51"/>
      <c r="G316" s="51"/>
      <c r="H316" s="51"/>
      <c r="I316" s="51"/>
      <c r="J316" s="51"/>
      <c r="K316" s="51"/>
      <c r="L316" s="51"/>
      <c r="M316" s="51"/>
      <c r="N316" s="51"/>
    </row>
    <row r="317" spans="2:14" s="8" customFormat="1" x14ac:dyDescent="0.25">
      <c r="B317" s="51"/>
      <c r="C317" s="51"/>
      <c r="D317" s="51"/>
      <c r="E317" s="54"/>
      <c r="F317" s="51"/>
      <c r="G317" s="51"/>
      <c r="H317" s="51"/>
      <c r="I317" s="51"/>
      <c r="J317" s="51"/>
      <c r="K317" s="51"/>
      <c r="L317" s="51"/>
      <c r="M317" s="51"/>
      <c r="N317" s="51"/>
    </row>
    <row r="318" spans="2:14" s="8" customFormat="1" x14ac:dyDescent="0.25">
      <c r="B318" s="51"/>
      <c r="C318" s="51"/>
      <c r="D318" s="51"/>
      <c r="E318" s="54"/>
      <c r="F318" s="51"/>
      <c r="G318" s="51"/>
      <c r="H318" s="51"/>
      <c r="I318" s="51"/>
      <c r="J318" s="51"/>
      <c r="K318" s="51"/>
      <c r="L318" s="51"/>
      <c r="M318" s="51"/>
      <c r="N318" s="51"/>
    </row>
    <row r="319" spans="2:14" s="8" customFormat="1" x14ac:dyDescent="0.25">
      <c r="B319" s="51"/>
      <c r="C319" s="51"/>
      <c r="D319" s="51"/>
      <c r="E319" s="54"/>
      <c r="F319" s="51"/>
      <c r="G319" s="51"/>
      <c r="H319" s="51"/>
      <c r="I319" s="51"/>
      <c r="J319" s="51"/>
      <c r="K319" s="51"/>
      <c r="L319" s="51"/>
      <c r="M319" s="51"/>
      <c r="N319" s="51"/>
    </row>
    <row r="320" spans="2:14" s="8" customFormat="1" x14ac:dyDescent="0.25">
      <c r="B320" s="51"/>
      <c r="C320" s="51"/>
      <c r="D320" s="51"/>
      <c r="E320" s="54"/>
      <c r="F320" s="51"/>
      <c r="G320" s="51"/>
      <c r="H320" s="51"/>
      <c r="I320" s="51"/>
      <c r="J320" s="51"/>
      <c r="K320" s="51"/>
      <c r="L320" s="51"/>
      <c r="M320" s="51"/>
      <c r="N320" s="51"/>
    </row>
  </sheetData>
  <mergeCells count="1">
    <mergeCell ref="A1:N1"/>
  </mergeCells>
  <phoneticPr fontId="10" type="noConversion"/>
  <pageMargins left="0" right="0" top="0" bottom="0" header="0" footer="0"/>
  <pageSetup paperSize="9" scale="59" fitToHeight="0" orientation="landscape" r:id="rId1"/>
  <rowBreaks count="3" manualBreakCount="3">
    <brk id="17" max="30" man="1"/>
    <brk id="32" max="30" man="1"/>
    <brk id="47" max="30" man="1"/>
  </rowBreaks>
  <colBreaks count="2" manualBreakCount="2">
    <brk id="14" max="1048575" man="1"/>
    <brk id="16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43"/>
  <sheetViews>
    <sheetView view="pageBreakPreview" topLeftCell="A20" zoomScale="80" zoomScaleNormal="85" zoomScaleSheetLayoutView="80" workbookViewId="0">
      <selection activeCell="J38" sqref="J38"/>
    </sheetView>
  </sheetViews>
  <sheetFormatPr defaultRowHeight="15" x14ac:dyDescent="0.25"/>
  <cols>
    <col min="1" max="1" width="9.28515625" customWidth="1"/>
    <col min="2" max="2" width="13" customWidth="1"/>
    <col min="3" max="3" width="16.28515625" hidden="1" customWidth="1"/>
    <col min="4" max="4" width="15.42578125" hidden="1" customWidth="1"/>
    <col min="5" max="5" width="22" hidden="1" customWidth="1"/>
    <col min="6" max="6" width="27.42578125" hidden="1" customWidth="1"/>
    <col min="7" max="7" width="23.85546875" hidden="1" customWidth="1"/>
    <col min="8" max="8" width="14.5703125" customWidth="1"/>
    <col min="9" max="9" width="14.28515625" customWidth="1"/>
    <col min="10" max="10" width="16.28515625" customWidth="1"/>
    <col min="11" max="11" width="17.28515625" customWidth="1"/>
    <col min="12" max="12" width="21.28515625" customWidth="1"/>
    <col min="13" max="13" width="18.42578125" customWidth="1"/>
    <col min="14" max="14" width="16" customWidth="1"/>
    <col min="15" max="15" width="19" customWidth="1"/>
    <col min="16" max="16" width="15.85546875" customWidth="1"/>
    <col min="17" max="17" width="9.42578125" customWidth="1"/>
  </cols>
  <sheetData>
    <row r="1" spans="1:20" ht="75.75" customHeight="1" x14ac:dyDescent="0.85">
      <c r="A1" s="307" t="s">
        <v>759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1:20" ht="110.25" x14ac:dyDescent="0.25">
      <c r="A2" s="62" t="s">
        <v>46</v>
      </c>
      <c r="B2" s="60" t="s">
        <v>10</v>
      </c>
      <c r="C2" s="60" t="s">
        <v>212</v>
      </c>
      <c r="D2" s="60" t="s">
        <v>27</v>
      </c>
      <c r="E2" s="60" t="s">
        <v>28</v>
      </c>
      <c r="F2" s="60" t="s">
        <v>22</v>
      </c>
      <c r="G2" s="60" t="s">
        <v>23</v>
      </c>
      <c r="H2" s="61" t="s">
        <v>29</v>
      </c>
      <c r="I2" s="61" t="s">
        <v>2</v>
      </c>
      <c r="J2" s="60" t="s">
        <v>30</v>
      </c>
      <c r="K2" s="58" t="s">
        <v>47</v>
      </c>
      <c r="L2" s="60" t="s">
        <v>13</v>
      </c>
      <c r="M2" s="60" t="s">
        <v>1</v>
      </c>
      <c r="N2" s="60" t="s">
        <v>8</v>
      </c>
      <c r="O2" s="60" t="s">
        <v>9</v>
      </c>
      <c r="P2" s="60" t="s">
        <v>21</v>
      </c>
      <c r="Q2" s="60" t="s">
        <v>36</v>
      </c>
      <c r="R2" s="62" t="s">
        <v>18</v>
      </c>
    </row>
    <row r="3" spans="1:20" s="8" customFormat="1" ht="56.25" x14ac:dyDescent="0.25">
      <c r="A3" s="108">
        <f t="shared" ref="A3:A25" si="0">ROW()-2</f>
        <v>1</v>
      </c>
      <c r="B3" s="87" t="s">
        <v>129</v>
      </c>
      <c r="C3" s="89" t="s">
        <v>207</v>
      </c>
      <c r="D3" s="87" t="s">
        <v>126</v>
      </c>
      <c r="E3" s="88">
        <v>40450</v>
      </c>
      <c r="F3" s="87" t="s">
        <v>141</v>
      </c>
      <c r="G3" s="87" t="s">
        <v>109</v>
      </c>
      <c r="H3" s="89">
        <f>SUM(Таблица23[[#This Row],[Средний балл аттестата]:[Балл первоочередной]])</f>
        <v>113.56</v>
      </c>
      <c r="I3" s="87">
        <v>4.5599999999999996</v>
      </c>
      <c r="J3" s="205">
        <v>9</v>
      </c>
      <c r="K3" s="87">
        <v>100</v>
      </c>
      <c r="L3" s="260" t="s">
        <v>375</v>
      </c>
      <c r="M3" s="87" t="s">
        <v>180</v>
      </c>
      <c r="N3" s="87"/>
      <c r="O3" s="87"/>
      <c r="P3" s="87" t="s">
        <v>52</v>
      </c>
      <c r="Q3" s="87" t="s">
        <v>142</v>
      </c>
      <c r="R3" s="113" t="s">
        <v>52</v>
      </c>
    </row>
    <row r="4" spans="1:20" s="8" customFormat="1" ht="69" customHeight="1" x14ac:dyDescent="0.25">
      <c r="A4" s="108">
        <f t="shared" si="0"/>
        <v>2</v>
      </c>
      <c r="B4" s="110" t="s">
        <v>496</v>
      </c>
      <c r="C4" s="90" t="s">
        <v>207</v>
      </c>
      <c r="D4" s="109" t="s">
        <v>126</v>
      </c>
      <c r="E4" s="111">
        <v>40425</v>
      </c>
      <c r="F4" s="111" t="s">
        <v>497</v>
      </c>
      <c r="G4" s="111" t="s">
        <v>109</v>
      </c>
      <c r="H4" s="112">
        <f>SUM(Таблица23[[#This Row],[Средний балл аттестата]:[Балл первоочередной]])</f>
        <v>15</v>
      </c>
      <c r="I4" s="112">
        <v>5</v>
      </c>
      <c r="J4" s="206">
        <v>10</v>
      </c>
      <c r="K4" s="112"/>
      <c r="L4" s="260" t="s">
        <v>375</v>
      </c>
      <c r="M4" s="87" t="s">
        <v>180</v>
      </c>
      <c r="N4" s="109"/>
      <c r="O4" s="109"/>
      <c r="P4" s="109" t="s">
        <v>52</v>
      </c>
      <c r="Q4" s="109" t="s">
        <v>52</v>
      </c>
      <c r="R4" s="113" t="s">
        <v>52</v>
      </c>
      <c r="S4" s="84"/>
      <c r="T4" s="84"/>
    </row>
    <row r="5" spans="1:20" s="238" customFormat="1" ht="37.5" x14ac:dyDescent="0.25">
      <c r="A5" s="108">
        <f t="shared" si="0"/>
        <v>3</v>
      </c>
      <c r="B5" s="110" t="s">
        <v>158</v>
      </c>
      <c r="C5" s="89" t="s">
        <v>207</v>
      </c>
      <c r="D5" s="109" t="s">
        <v>126</v>
      </c>
      <c r="E5" s="111">
        <v>40331</v>
      </c>
      <c r="F5" s="109" t="s">
        <v>159</v>
      </c>
      <c r="G5" s="109" t="s">
        <v>109</v>
      </c>
      <c r="H5" s="112">
        <f>SUM(Таблица23[[#This Row],[Средний балл аттестата]:[Балл первоочередной]])</f>
        <v>14.4</v>
      </c>
      <c r="I5" s="112">
        <v>4.4000000000000004</v>
      </c>
      <c r="J5" s="206">
        <v>10</v>
      </c>
      <c r="K5" s="112"/>
      <c r="L5" s="260" t="s">
        <v>375</v>
      </c>
      <c r="M5" s="87" t="s">
        <v>180</v>
      </c>
      <c r="N5" s="109"/>
      <c r="O5" s="109"/>
      <c r="P5" s="109" t="s">
        <v>52</v>
      </c>
      <c r="Q5" s="109" t="s">
        <v>52</v>
      </c>
      <c r="R5" s="113" t="s">
        <v>52</v>
      </c>
      <c r="S5" s="252"/>
      <c r="T5" s="252"/>
    </row>
    <row r="6" spans="1:20" s="8" customFormat="1" ht="56.25" x14ac:dyDescent="0.25">
      <c r="A6" s="108">
        <f t="shared" si="0"/>
        <v>4</v>
      </c>
      <c r="B6" s="110" t="s">
        <v>217</v>
      </c>
      <c r="C6" s="90" t="s">
        <v>207</v>
      </c>
      <c r="D6" s="110" t="s">
        <v>126</v>
      </c>
      <c r="E6" s="111">
        <v>40463</v>
      </c>
      <c r="F6" s="109" t="s">
        <v>218</v>
      </c>
      <c r="G6" s="109" t="s">
        <v>109</v>
      </c>
      <c r="H6" s="112">
        <f>SUM(Таблица23[[#This Row],[Средний балл аттестата]:[Балл первоочередной]])</f>
        <v>14</v>
      </c>
      <c r="I6" s="112">
        <v>5</v>
      </c>
      <c r="J6" s="206">
        <v>9</v>
      </c>
      <c r="K6" s="112"/>
      <c r="L6" s="260" t="s">
        <v>375</v>
      </c>
      <c r="M6" s="87" t="s">
        <v>180</v>
      </c>
      <c r="N6" s="109"/>
      <c r="O6" s="109"/>
      <c r="P6" s="109" t="s">
        <v>52</v>
      </c>
      <c r="Q6" s="109" t="s">
        <v>52</v>
      </c>
      <c r="R6" s="109" t="s">
        <v>52</v>
      </c>
      <c r="S6" s="84"/>
      <c r="T6" s="84"/>
    </row>
    <row r="7" spans="1:20" s="8" customFormat="1" ht="109.5" customHeight="1" x14ac:dyDescent="0.25">
      <c r="A7" s="98">
        <f t="shared" si="0"/>
        <v>5</v>
      </c>
      <c r="B7" s="98" t="s">
        <v>693</v>
      </c>
      <c r="C7" s="90" t="s">
        <v>207</v>
      </c>
      <c r="D7" s="100" t="s">
        <v>126</v>
      </c>
      <c r="E7" s="99">
        <v>39866</v>
      </c>
      <c r="F7" s="97" t="s">
        <v>694</v>
      </c>
      <c r="G7" s="97" t="s">
        <v>109</v>
      </c>
      <c r="H7" s="100">
        <f>SUM(Таблица23[[#This Row],[Средний балл аттестата]:[Балл первоочередной]])</f>
        <v>13.530000000000001</v>
      </c>
      <c r="I7" s="100">
        <v>4.53</v>
      </c>
      <c r="J7" s="207">
        <v>9</v>
      </c>
      <c r="K7" s="100"/>
      <c r="L7" s="260" t="s">
        <v>375</v>
      </c>
      <c r="M7" s="87" t="s">
        <v>180</v>
      </c>
      <c r="N7" s="97"/>
      <c r="O7" s="97"/>
      <c r="P7" s="97" t="s">
        <v>52</v>
      </c>
      <c r="Q7" s="97" t="s">
        <v>52</v>
      </c>
      <c r="R7" s="97" t="s">
        <v>52</v>
      </c>
    </row>
    <row r="8" spans="1:20" s="238" customFormat="1" ht="56.25" x14ac:dyDescent="0.3">
      <c r="A8" s="108">
        <f t="shared" si="0"/>
        <v>6</v>
      </c>
      <c r="B8" s="87" t="s">
        <v>474</v>
      </c>
      <c r="C8" s="87" t="s">
        <v>207</v>
      </c>
      <c r="D8" s="87" t="s">
        <v>126</v>
      </c>
      <c r="E8" s="88">
        <v>40206</v>
      </c>
      <c r="F8" s="87" t="s">
        <v>475</v>
      </c>
      <c r="G8" s="87" t="s">
        <v>109</v>
      </c>
      <c r="H8" s="89">
        <f>SUM(Таблица23[[#This Row],[Средний балл аттестата]:[Балл первоочередной]])</f>
        <v>13.5</v>
      </c>
      <c r="I8" s="87">
        <v>4.5</v>
      </c>
      <c r="J8" s="208">
        <v>9</v>
      </c>
      <c r="K8" s="104"/>
      <c r="L8" s="260" t="s">
        <v>375</v>
      </c>
      <c r="M8" s="87" t="s">
        <v>180</v>
      </c>
      <c r="N8" s="87"/>
      <c r="O8" s="106"/>
      <c r="P8" s="106" t="s">
        <v>52</v>
      </c>
      <c r="Q8" s="87" t="s">
        <v>52</v>
      </c>
      <c r="R8" s="113" t="s">
        <v>53</v>
      </c>
      <c r="S8" s="252"/>
      <c r="T8" s="252"/>
    </row>
    <row r="9" spans="1:20" s="238" customFormat="1" ht="56.25" x14ac:dyDescent="0.25">
      <c r="A9" s="108">
        <f t="shared" si="0"/>
        <v>7</v>
      </c>
      <c r="B9" s="90" t="s">
        <v>310</v>
      </c>
      <c r="C9" s="90" t="s">
        <v>207</v>
      </c>
      <c r="D9" s="87" t="s">
        <v>126</v>
      </c>
      <c r="E9" s="135">
        <v>40493</v>
      </c>
      <c r="F9" s="87" t="s">
        <v>338</v>
      </c>
      <c r="G9" s="87" t="s">
        <v>109</v>
      </c>
      <c r="H9" s="89">
        <f>SUM(Таблица23[[#This Row],[Средний балл аттестата]:[Балл первоочередной]])</f>
        <v>13.41</v>
      </c>
      <c r="I9" s="89">
        <v>4.41</v>
      </c>
      <c r="J9" s="205">
        <v>9</v>
      </c>
      <c r="K9" s="89"/>
      <c r="L9" s="260" t="s">
        <v>375</v>
      </c>
      <c r="M9" s="87" t="s">
        <v>180</v>
      </c>
      <c r="N9" s="87"/>
      <c r="O9" s="87"/>
      <c r="P9" s="87" t="s">
        <v>52</v>
      </c>
      <c r="Q9" s="87" t="s">
        <v>52</v>
      </c>
      <c r="R9" s="113" t="s">
        <v>52</v>
      </c>
      <c r="S9" s="252"/>
      <c r="T9" s="252"/>
    </row>
    <row r="10" spans="1:20" s="85" customFormat="1" ht="147" customHeight="1" x14ac:dyDescent="0.25">
      <c r="A10" s="98">
        <f t="shared" si="0"/>
        <v>8</v>
      </c>
      <c r="B10" s="98" t="s">
        <v>179</v>
      </c>
      <c r="C10" s="89" t="s">
        <v>207</v>
      </c>
      <c r="D10" s="97" t="s">
        <v>126</v>
      </c>
      <c r="E10" s="99">
        <v>40403</v>
      </c>
      <c r="F10" s="97" t="s">
        <v>181</v>
      </c>
      <c r="G10" s="97" t="s">
        <v>109</v>
      </c>
      <c r="H10" s="100">
        <f>SUM(Таблица23[[#This Row],[Средний балл аттестата]:[Балл первоочередной]])</f>
        <v>13.35</v>
      </c>
      <c r="I10" s="97">
        <v>4.3499999999999996</v>
      </c>
      <c r="J10" s="207">
        <v>9</v>
      </c>
      <c r="K10" s="100"/>
      <c r="L10" s="260" t="s">
        <v>375</v>
      </c>
      <c r="M10" s="87" t="s">
        <v>180</v>
      </c>
      <c r="N10" s="97"/>
      <c r="O10" s="97"/>
      <c r="P10" s="97" t="s">
        <v>52</v>
      </c>
      <c r="Q10" s="97" t="s">
        <v>52</v>
      </c>
      <c r="R10" s="97" t="s">
        <v>52</v>
      </c>
    </row>
    <row r="11" spans="1:20" s="85" customFormat="1" ht="56.25" x14ac:dyDescent="0.25">
      <c r="A11" s="108">
        <f t="shared" si="0"/>
        <v>9</v>
      </c>
      <c r="B11" s="90" t="s">
        <v>184</v>
      </c>
      <c r="C11" s="87" t="s">
        <v>207</v>
      </c>
      <c r="D11" s="87" t="s">
        <v>126</v>
      </c>
      <c r="E11" s="88">
        <v>40409</v>
      </c>
      <c r="F11" s="87" t="s">
        <v>185</v>
      </c>
      <c r="G11" s="87" t="s">
        <v>109</v>
      </c>
      <c r="H11" s="89">
        <f>SUM(Таблица23[[#This Row],[Средний балл аттестата]:[Балл первоочередной]])</f>
        <v>13.35</v>
      </c>
      <c r="I11" s="89">
        <v>4.3499999999999996</v>
      </c>
      <c r="J11" s="205">
        <v>9</v>
      </c>
      <c r="K11" s="87"/>
      <c r="L11" s="260" t="s">
        <v>377</v>
      </c>
      <c r="M11" s="87" t="s">
        <v>180</v>
      </c>
      <c r="N11" s="87"/>
      <c r="O11" s="87"/>
      <c r="P11" s="87" t="s">
        <v>52</v>
      </c>
      <c r="Q11" s="87" t="s">
        <v>52</v>
      </c>
      <c r="R11" s="113" t="s">
        <v>52</v>
      </c>
      <c r="S11" s="184"/>
      <c r="T11" s="184"/>
    </row>
    <row r="12" spans="1:20" s="8" customFormat="1" ht="37.5" x14ac:dyDescent="0.25">
      <c r="A12" s="108">
        <f t="shared" si="0"/>
        <v>10</v>
      </c>
      <c r="B12" s="87" t="s">
        <v>194</v>
      </c>
      <c r="C12" s="89" t="s">
        <v>207</v>
      </c>
      <c r="D12" s="87" t="s">
        <v>126</v>
      </c>
      <c r="E12" s="88">
        <v>40336</v>
      </c>
      <c r="F12" s="87" t="s">
        <v>195</v>
      </c>
      <c r="G12" s="87" t="s">
        <v>109</v>
      </c>
      <c r="H12" s="89">
        <f>SUM(Таблица23[[#This Row],[Средний балл аттестата]:[Балл первоочередной]])</f>
        <v>13.33</v>
      </c>
      <c r="I12" s="89">
        <v>4.33</v>
      </c>
      <c r="J12" s="205">
        <v>9</v>
      </c>
      <c r="K12" s="89"/>
      <c r="L12" s="260" t="s">
        <v>375</v>
      </c>
      <c r="M12" s="87" t="s">
        <v>180</v>
      </c>
      <c r="N12" s="87" t="s">
        <v>4</v>
      </c>
      <c r="O12" s="87"/>
      <c r="P12" s="87" t="s">
        <v>52</v>
      </c>
      <c r="Q12" s="87" t="s">
        <v>52</v>
      </c>
      <c r="R12" s="113" t="s">
        <v>52</v>
      </c>
      <c r="S12" s="84"/>
      <c r="T12" s="84"/>
    </row>
    <row r="13" spans="1:20" s="238" customFormat="1" ht="93.75" x14ac:dyDescent="0.25">
      <c r="A13" s="108">
        <f t="shared" si="0"/>
        <v>11</v>
      </c>
      <c r="B13" s="90" t="s">
        <v>533</v>
      </c>
      <c r="C13" s="90" t="s">
        <v>207</v>
      </c>
      <c r="D13" s="87" t="s">
        <v>126</v>
      </c>
      <c r="E13" s="88">
        <v>40388</v>
      </c>
      <c r="F13" s="87" t="s">
        <v>534</v>
      </c>
      <c r="G13" s="87" t="s">
        <v>109</v>
      </c>
      <c r="H13" s="89">
        <f>SUM(Таблица23[[#This Row],[Средний балл аттестата]:[Балл первоочередной]])</f>
        <v>12.75</v>
      </c>
      <c r="I13" s="89">
        <v>3.75</v>
      </c>
      <c r="J13" s="205">
        <v>9</v>
      </c>
      <c r="K13" s="89"/>
      <c r="L13" s="260" t="s">
        <v>375</v>
      </c>
      <c r="M13" s="87" t="s">
        <v>180</v>
      </c>
      <c r="N13" s="87"/>
      <c r="O13" s="87"/>
      <c r="P13" s="87" t="s">
        <v>52</v>
      </c>
      <c r="Q13" s="87" t="s">
        <v>52</v>
      </c>
      <c r="R13" s="113" t="s">
        <v>53</v>
      </c>
      <c r="S13" s="252"/>
      <c r="T13" s="252"/>
    </row>
    <row r="14" spans="1:20" s="238" customFormat="1" ht="56.25" x14ac:dyDescent="0.25">
      <c r="A14" s="108">
        <f t="shared" si="0"/>
        <v>12</v>
      </c>
      <c r="B14" s="90" t="s">
        <v>176</v>
      </c>
      <c r="C14" s="89" t="s">
        <v>207</v>
      </c>
      <c r="D14" s="90" t="s">
        <v>126</v>
      </c>
      <c r="E14" s="88">
        <v>40244</v>
      </c>
      <c r="F14" s="87" t="s">
        <v>177</v>
      </c>
      <c r="G14" s="87" t="s">
        <v>178</v>
      </c>
      <c r="H14" s="89">
        <f>SUM(Таблица23[[#This Row],[Средний балл аттестата]:[Балл первоочередной]])</f>
        <v>12.629999999999999</v>
      </c>
      <c r="I14" s="89">
        <v>4.63</v>
      </c>
      <c r="J14" s="205">
        <v>8</v>
      </c>
      <c r="K14" s="89"/>
      <c r="L14" s="260" t="s">
        <v>375</v>
      </c>
      <c r="M14" s="87" t="s">
        <v>180</v>
      </c>
      <c r="N14" s="87"/>
      <c r="O14" s="87"/>
      <c r="P14" s="87" t="s">
        <v>52</v>
      </c>
      <c r="Q14" s="87" t="s">
        <v>52</v>
      </c>
      <c r="R14" s="113" t="s">
        <v>52</v>
      </c>
      <c r="S14" s="252"/>
      <c r="T14" s="252"/>
    </row>
    <row r="15" spans="1:20" s="8" customFormat="1" ht="56.25" x14ac:dyDescent="0.25">
      <c r="A15" s="108">
        <f t="shared" si="0"/>
        <v>13</v>
      </c>
      <c r="B15" s="90" t="s">
        <v>311</v>
      </c>
      <c r="C15" s="90" t="s">
        <v>207</v>
      </c>
      <c r="D15" s="89" t="s">
        <v>126</v>
      </c>
      <c r="E15" s="88">
        <v>40351</v>
      </c>
      <c r="F15" s="87" t="s">
        <v>312</v>
      </c>
      <c r="G15" s="87" t="s">
        <v>313</v>
      </c>
      <c r="H15" s="89">
        <f>SUM(Таблица23[[#This Row],[Средний балл аттестата]:[Балл первоочередной]])</f>
        <v>12.280000000000001</v>
      </c>
      <c r="I15" s="89">
        <v>4.28</v>
      </c>
      <c r="J15" s="205">
        <v>8</v>
      </c>
      <c r="K15" s="89"/>
      <c r="L15" s="260" t="s">
        <v>375</v>
      </c>
      <c r="M15" s="87" t="s">
        <v>180</v>
      </c>
      <c r="N15" s="87"/>
      <c r="O15" s="87"/>
      <c r="P15" s="87" t="s">
        <v>52</v>
      </c>
      <c r="Q15" s="87" t="s">
        <v>52</v>
      </c>
      <c r="R15" s="113" t="s">
        <v>53</v>
      </c>
      <c r="S15" s="84"/>
      <c r="T15" s="84"/>
    </row>
    <row r="16" spans="1:20" s="8" customFormat="1" ht="75" x14ac:dyDescent="0.25">
      <c r="A16" s="108">
        <f t="shared" si="0"/>
        <v>14</v>
      </c>
      <c r="B16" s="90" t="s">
        <v>472</v>
      </c>
      <c r="C16" s="90" t="s">
        <v>207</v>
      </c>
      <c r="D16" s="90" t="s">
        <v>126</v>
      </c>
      <c r="E16" s="88">
        <v>40107</v>
      </c>
      <c r="F16" s="87" t="s">
        <v>473</v>
      </c>
      <c r="G16" s="87" t="s">
        <v>109</v>
      </c>
      <c r="H16" s="89">
        <f>SUM(Таблица23[[#This Row],[Средний балл аттестата]:[Балл первоочередной]])</f>
        <v>12.059999999999999</v>
      </c>
      <c r="I16" s="89">
        <v>4.0599999999999996</v>
      </c>
      <c r="J16" s="205">
        <v>8</v>
      </c>
      <c r="K16" s="89"/>
      <c r="L16" s="260" t="s">
        <v>375</v>
      </c>
      <c r="M16" s="87" t="s">
        <v>180</v>
      </c>
      <c r="N16" s="87"/>
      <c r="O16" s="87"/>
      <c r="P16" s="87" t="s">
        <v>52</v>
      </c>
      <c r="Q16" s="87" t="s">
        <v>52</v>
      </c>
      <c r="R16" s="113" t="s">
        <v>52</v>
      </c>
    </row>
    <row r="17" spans="1:20" s="238" customFormat="1" ht="56.25" x14ac:dyDescent="0.25">
      <c r="A17" s="108">
        <f t="shared" si="0"/>
        <v>15</v>
      </c>
      <c r="B17" s="90" t="s">
        <v>224</v>
      </c>
      <c r="C17" s="90" t="s">
        <v>207</v>
      </c>
      <c r="D17" s="87" t="s">
        <v>126</v>
      </c>
      <c r="E17" s="88">
        <v>40114</v>
      </c>
      <c r="F17" s="87" t="s">
        <v>225</v>
      </c>
      <c r="G17" s="87" t="s">
        <v>109</v>
      </c>
      <c r="H17" s="89">
        <f>SUM(Таблица23[[#This Row],[Средний балл аттестата]:[Балл первоочередной]])</f>
        <v>11.94</v>
      </c>
      <c r="I17" s="89">
        <v>3.94</v>
      </c>
      <c r="J17" s="205">
        <v>8</v>
      </c>
      <c r="K17" s="89"/>
      <c r="L17" s="260" t="s">
        <v>375</v>
      </c>
      <c r="M17" s="87" t="s">
        <v>180</v>
      </c>
      <c r="N17" s="87" t="s">
        <v>6</v>
      </c>
      <c r="O17" s="87" t="s">
        <v>153</v>
      </c>
      <c r="P17" s="87" t="s">
        <v>52</v>
      </c>
      <c r="Q17" s="87" t="s">
        <v>52</v>
      </c>
      <c r="R17" s="113" t="s">
        <v>52</v>
      </c>
      <c r="S17" s="252"/>
      <c r="T17" s="252"/>
    </row>
    <row r="18" spans="1:20" s="8" customFormat="1" ht="37.5" x14ac:dyDescent="0.25">
      <c r="A18" s="108">
        <f t="shared" si="0"/>
        <v>16</v>
      </c>
      <c r="B18" s="90" t="s">
        <v>289</v>
      </c>
      <c r="C18" s="90" t="s">
        <v>207</v>
      </c>
      <c r="D18" s="87" t="s">
        <v>126</v>
      </c>
      <c r="E18" s="88">
        <v>40368</v>
      </c>
      <c r="F18" s="87" t="s">
        <v>290</v>
      </c>
      <c r="G18" s="87" t="s">
        <v>109</v>
      </c>
      <c r="H18" s="89">
        <f>SUM(Таблица23[[#This Row],[Средний балл аттестата]:[Балл первоочередной]])</f>
        <v>11.85</v>
      </c>
      <c r="I18" s="89">
        <v>3.85</v>
      </c>
      <c r="J18" s="205">
        <v>8</v>
      </c>
      <c r="K18" s="89"/>
      <c r="L18" s="260" t="s">
        <v>375</v>
      </c>
      <c r="M18" s="87" t="s">
        <v>180</v>
      </c>
      <c r="N18" s="87"/>
      <c r="O18" s="87"/>
      <c r="P18" s="87" t="s">
        <v>52</v>
      </c>
      <c r="Q18" s="87" t="s">
        <v>52</v>
      </c>
      <c r="R18" s="113" t="s">
        <v>52</v>
      </c>
      <c r="S18" s="84"/>
      <c r="T18" s="84"/>
    </row>
    <row r="19" spans="1:20" s="8" customFormat="1" ht="37.5" x14ac:dyDescent="0.25">
      <c r="A19" s="108">
        <f t="shared" si="0"/>
        <v>17</v>
      </c>
      <c r="B19" s="87" t="s">
        <v>432</v>
      </c>
      <c r="C19" s="87" t="s">
        <v>207</v>
      </c>
      <c r="D19" s="87" t="s">
        <v>126</v>
      </c>
      <c r="E19" s="88">
        <v>40143</v>
      </c>
      <c r="F19" s="87" t="s">
        <v>433</v>
      </c>
      <c r="G19" s="87" t="s">
        <v>109</v>
      </c>
      <c r="H19" s="89">
        <f>SUM(Таблица23[[#This Row],[Средний балл аттестата]:[Балл первоочередной]])</f>
        <v>11.5</v>
      </c>
      <c r="I19" s="89">
        <v>4.5</v>
      </c>
      <c r="J19" s="205">
        <v>7</v>
      </c>
      <c r="K19" s="89"/>
      <c r="L19" s="260" t="s">
        <v>375</v>
      </c>
      <c r="M19" s="87" t="s">
        <v>180</v>
      </c>
      <c r="N19" s="87"/>
      <c r="O19" s="87"/>
      <c r="P19" s="87" t="s">
        <v>52</v>
      </c>
      <c r="Q19" s="87" t="s">
        <v>52</v>
      </c>
      <c r="R19" s="113" t="s">
        <v>52</v>
      </c>
      <c r="S19" s="84"/>
      <c r="T19" s="84"/>
    </row>
    <row r="20" spans="1:20" s="8" customFormat="1" ht="56.25" x14ac:dyDescent="0.25">
      <c r="A20" s="108">
        <f t="shared" si="0"/>
        <v>18</v>
      </c>
      <c r="B20" s="87" t="s">
        <v>627</v>
      </c>
      <c r="C20" s="87" t="s">
        <v>207</v>
      </c>
      <c r="D20" s="87" t="s">
        <v>126</v>
      </c>
      <c r="E20" s="88">
        <v>40251</v>
      </c>
      <c r="F20" s="88" t="s">
        <v>628</v>
      </c>
      <c r="G20" s="88" t="s">
        <v>629</v>
      </c>
      <c r="H20" s="89">
        <f>SUM(Таблица23[[#This Row],[Средний балл аттестата]:[Балл первоочередной]])</f>
        <v>11.4</v>
      </c>
      <c r="I20" s="89">
        <v>4.4000000000000004</v>
      </c>
      <c r="J20" s="205">
        <v>7</v>
      </c>
      <c r="K20" s="89"/>
      <c r="L20" s="267" t="s">
        <v>375</v>
      </c>
      <c r="M20" s="87" t="s">
        <v>180</v>
      </c>
      <c r="N20" s="87"/>
      <c r="O20" s="87"/>
      <c r="P20" s="87" t="s">
        <v>52</v>
      </c>
      <c r="Q20" s="87" t="s">
        <v>52</v>
      </c>
      <c r="R20" s="113" t="s">
        <v>53</v>
      </c>
      <c r="S20" s="84"/>
      <c r="T20" s="84"/>
    </row>
    <row r="21" spans="1:20" s="8" customFormat="1" ht="75" x14ac:dyDescent="0.25">
      <c r="A21" s="108">
        <f t="shared" si="0"/>
        <v>19</v>
      </c>
      <c r="B21" s="87" t="s">
        <v>171</v>
      </c>
      <c r="C21" s="89" t="s">
        <v>207</v>
      </c>
      <c r="D21" s="87" t="s">
        <v>126</v>
      </c>
      <c r="E21" s="88">
        <v>39110</v>
      </c>
      <c r="F21" s="87" t="s">
        <v>90</v>
      </c>
      <c r="G21" s="87" t="s">
        <v>90</v>
      </c>
      <c r="H21" s="89">
        <f>SUM(Таблица23[[#This Row],[Средний балл аттестата]:[Балл первоочередной]])</f>
        <v>10.79</v>
      </c>
      <c r="I21" s="87">
        <v>3.79</v>
      </c>
      <c r="J21" s="205">
        <v>7</v>
      </c>
      <c r="K21" s="87"/>
      <c r="L21" s="260" t="s">
        <v>375</v>
      </c>
      <c r="M21" s="87" t="s">
        <v>180</v>
      </c>
      <c r="N21" s="87"/>
      <c r="O21" s="87"/>
      <c r="P21" s="87" t="s">
        <v>52</v>
      </c>
      <c r="Q21" s="87" t="s">
        <v>52</v>
      </c>
      <c r="R21" s="113" t="s">
        <v>53</v>
      </c>
      <c r="S21" s="84"/>
      <c r="T21" s="84"/>
    </row>
    <row r="22" spans="1:20" s="85" customFormat="1" ht="56.25" x14ac:dyDescent="0.25">
      <c r="A22" s="108">
        <f t="shared" si="0"/>
        <v>20</v>
      </c>
      <c r="B22" s="90" t="s">
        <v>398</v>
      </c>
      <c r="C22" s="90" t="s">
        <v>208</v>
      </c>
      <c r="D22" s="87" t="s">
        <v>126</v>
      </c>
      <c r="E22" s="88">
        <v>40079</v>
      </c>
      <c r="F22" s="87" t="s">
        <v>399</v>
      </c>
      <c r="G22" s="87" t="s">
        <v>646</v>
      </c>
      <c r="H22" s="89">
        <f>SUM(Таблица23[[#This Row],[Средний балл аттестата]:[Балл первоочередной]])</f>
        <v>9.89</v>
      </c>
      <c r="I22" s="89">
        <v>3.89</v>
      </c>
      <c r="J22" s="205">
        <v>6</v>
      </c>
      <c r="K22" s="87"/>
      <c r="L22" s="260" t="s">
        <v>375</v>
      </c>
      <c r="M22" s="87" t="s">
        <v>180</v>
      </c>
      <c r="N22" s="87"/>
      <c r="O22" s="87"/>
      <c r="P22" s="87" t="s">
        <v>52</v>
      </c>
      <c r="Q22" s="87" t="s">
        <v>52</v>
      </c>
      <c r="R22" s="113" t="s">
        <v>52</v>
      </c>
      <c r="S22" s="184"/>
      <c r="T22" s="184"/>
    </row>
    <row r="23" spans="1:20" s="238" customFormat="1" ht="37.5" x14ac:dyDescent="0.25">
      <c r="A23" s="108">
        <f t="shared" si="0"/>
        <v>21</v>
      </c>
      <c r="B23" s="98" t="s">
        <v>324</v>
      </c>
      <c r="C23" s="90" t="s">
        <v>207</v>
      </c>
      <c r="D23" s="98" t="s">
        <v>126</v>
      </c>
      <c r="E23" s="99">
        <v>40376</v>
      </c>
      <c r="F23" s="97" t="s">
        <v>325</v>
      </c>
      <c r="G23" s="97" t="s">
        <v>109</v>
      </c>
      <c r="H23" s="100">
        <f>SUM(Таблица23[[#This Row],[Средний балл аттестата]:[Балл первоочередной]])</f>
        <v>9.74</v>
      </c>
      <c r="I23" s="100">
        <v>3.74</v>
      </c>
      <c r="J23" s="207">
        <v>6</v>
      </c>
      <c r="K23" s="100"/>
      <c r="L23" s="260" t="s">
        <v>375</v>
      </c>
      <c r="M23" s="87" t="s">
        <v>180</v>
      </c>
      <c r="N23" s="97"/>
      <c r="O23" s="97"/>
      <c r="P23" s="97" t="s">
        <v>52</v>
      </c>
      <c r="Q23" s="97" t="s">
        <v>52</v>
      </c>
      <c r="R23" s="97" t="s">
        <v>52</v>
      </c>
    </row>
    <row r="24" spans="1:20" s="8" customFormat="1" ht="93.75" x14ac:dyDescent="0.25">
      <c r="A24" s="108">
        <f t="shared" si="0"/>
        <v>22</v>
      </c>
      <c r="B24" s="90" t="s">
        <v>491</v>
      </c>
      <c r="C24" s="90" t="s">
        <v>207</v>
      </c>
      <c r="D24" s="87" t="s">
        <v>126</v>
      </c>
      <c r="E24" s="88">
        <v>40442</v>
      </c>
      <c r="F24" s="87" t="s">
        <v>492</v>
      </c>
      <c r="G24" s="87" t="s">
        <v>109</v>
      </c>
      <c r="H24" s="89">
        <f>SUM(Таблица23[[#This Row],[Средний балл аттестата]:[Балл первоочередной]])</f>
        <v>9.379999999999999</v>
      </c>
      <c r="I24" s="89">
        <v>4.38</v>
      </c>
      <c r="J24" s="205">
        <v>5</v>
      </c>
      <c r="K24" s="89"/>
      <c r="L24" s="260" t="s">
        <v>375</v>
      </c>
      <c r="M24" s="87" t="s">
        <v>180</v>
      </c>
      <c r="N24" s="87" t="s">
        <v>6</v>
      </c>
      <c r="O24" s="87" t="s">
        <v>111</v>
      </c>
      <c r="P24" s="87" t="s">
        <v>52</v>
      </c>
      <c r="Q24" s="87" t="s">
        <v>52</v>
      </c>
      <c r="R24" s="113" t="s">
        <v>53</v>
      </c>
      <c r="S24" s="84"/>
      <c r="T24" s="84"/>
    </row>
    <row r="25" spans="1:20" s="85" customFormat="1" ht="56.25" x14ac:dyDescent="0.25">
      <c r="A25" s="108">
        <f t="shared" si="0"/>
        <v>23</v>
      </c>
      <c r="B25" s="90" t="s">
        <v>251</v>
      </c>
      <c r="C25" s="90" t="s">
        <v>207</v>
      </c>
      <c r="D25" s="87" t="s">
        <v>126</v>
      </c>
      <c r="E25" s="88">
        <v>40275</v>
      </c>
      <c r="F25" s="87" t="s">
        <v>252</v>
      </c>
      <c r="G25" s="87" t="s">
        <v>109</v>
      </c>
      <c r="H25" s="89">
        <f>SUM(Таблица23[[#This Row],[Средний балл аттестата]:[Балл первоочередной]])</f>
        <v>8.94</v>
      </c>
      <c r="I25" s="89">
        <v>3.94</v>
      </c>
      <c r="J25" s="205">
        <v>5</v>
      </c>
      <c r="K25" s="89"/>
      <c r="L25" s="260" t="s">
        <v>375</v>
      </c>
      <c r="M25" s="87" t="s">
        <v>180</v>
      </c>
      <c r="N25" s="87"/>
      <c r="O25" s="87"/>
      <c r="P25" s="87" t="s">
        <v>52</v>
      </c>
      <c r="Q25" s="87" t="s">
        <v>193</v>
      </c>
      <c r="R25" s="113" t="s">
        <v>52</v>
      </c>
      <c r="S25" s="184"/>
      <c r="T25" s="184"/>
    </row>
    <row r="26" spans="1:20" s="85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0" s="8" customFormat="1" x14ac:dyDescent="0.25"/>
    <row r="28" spans="1:20" s="8" customFormat="1" x14ac:dyDescent="0.25"/>
    <row r="29" spans="1:20" s="8" customFormat="1" x14ac:dyDescent="0.25"/>
    <row r="30" spans="1:20" s="8" customFormat="1" x14ac:dyDescent="0.25"/>
    <row r="31" spans="1:20" s="8" customFormat="1" x14ac:dyDescent="0.25"/>
    <row r="32" spans="1:20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pans="1:18" s="8" customFormat="1" x14ac:dyDescent="0.25"/>
    <row r="130" spans="1:18" s="8" customFormat="1" x14ac:dyDescent="0.25"/>
    <row r="131" spans="1:18" s="8" customFormat="1" x14ac:dyDescent="0.25"/>
    <row r="132" spans="1:18" s="8" customFormat="1" x14ac:dyDescent="0.25"/>
    <row r="133" spans="1:18" s="8" customFormat="1" x14ac:dyDescent="0.25"/>
    <row r="134" spans="1:18" s="8" customFormat="1" x14ac:dyDescent="0.25"/>
    <row r="135" spans="1:18" s="8" customFormat="1" x14ac:dyDescent="0.25"/>
    <row r="136" spans="1:18" s="8" customFormat="1" x14ac:dyDescent="0.25"/>
    <row r="137" spans="1:18" s="8" customFormat="1" x14ac:dyDescent="0.25"/>
    <row r="138" spans="1:18" s="8" customFormat="1" x14ac:dyDescent="0.25"/>
    <row r="139" spans="1:18" s="8" customFormat="1" x14ac:dyDescent="0.25"/>
    <row r="140" spans="1:18" s="8" customFormat="1" x14ac:dyDescent="0.25"/>
    <row r="141" spans="1:18" s="8" customFormat="1" x14ac:dyDescent="0.25"/>
    <row r="142" spans="1:18" s="8" customFormat="1" x14ac:dyDescent="0.25"/>
    <row r="143" spans="1:18" s="8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</sheetData>
  <mergeCells count="1">
    <mergeCell ref="A1:Q1"/>
  </mergeCells>
  <pageMargins left="0" right="0" top="0" bottom="0" header="0" footer="0"/>
  <pageSetup paperSize="9" scale="74" fitToHeight="0" orientation="landscape" r:id="rId1"/>
  <rowBreaks count="1" manualBreakCount="1">
    <brk id="17" max="30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79"/>
  <sheetViews>
    <sheetView view="pageBreakPreview" topLeftCell="A22" zoomScale="90" zoomScaleNormal="84" zoomScaleSheetLayoutView="90" workbookViewId="0">
      <selection activeCell="I25" sqref="I25"/>
    </sheetView>
  </sheetViews>
  <sheetFormatPr defaultRowHeight="15" x14ac:dyDescent="0.25"/>
  <cols>
    <col min="1" max="1" width="11.28515625" style="8" customWidth="1"/>
    <col min="2" max="2" width="16.28515625" customWidth="1"/>
    <col min="3" max="3" width="11.85546875" hidden="1" customWidth="1"/>
    <col min="4" max="4" width="15.42578125" hidden="1" customWidth="1"/>
    <col min="5" max="5" width="20" hidden="1" customWidth="1"/>
    <col min="6" max="6" width="15.42578125" hidden="1" customWidth="1"/>
    <col min="7" max="7" width="18.28515625" hidden="1" customWidth="1"/>
    <col min="8" max="8" width="13.28515625" customWidth="1"/>
    <col min="9" max="9" width="13.7109375" customWidth="1"/>
    <col min="10" max="10" width="13.42578125" customWidth="1"/>
    <col min="11" max="11" width="19.140625" customWidth="1"/>
    <col min="12" max="12" width="21.85546875" customWidth="1"/>
    <col min="13" max="13" width="16.85546875" customWidth="1"/>
    <col min="14" max="14" width="19" customWidth="1"/>
    <col min="15" max="15" width="19.85546875" customWidth="1"/>
    <col min="16" max="16" width="19.28515625" customWidth="1"/>
    <col min="17" max="17" width="13.28515625" customWidth="1"/>
  </cols>
  <sheetData>
    <row r="1" spans="1:18" ht="184.5" customHeight="1" x14ac:dyDescent="0.85">
      <c r="A1" s="307" t="s">
        <v>768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1:18" s="8" customFormat="1" ht="47.25" customHeight="1" x14ac:dyDescent="0.25">
      <c r="A2" s="80" t="s">
        <v>46</v>
      </c>
      <c r="B2" s="78" t="s">
        <v>10</v>
      </c>
      <c r="C2" s="78" t="s">
        <v>211</v>
      </c>
      <c r="D2" s="78" t="s">
        <v>27</v>
      </c>
      <c r="E2" s="78" t="s">
        <v>28</v>
      </c>
      <c r="F2" s="78" t="s">
        <v>22</v>
      </c>
      <c r="G2" s="78" t="s">
        <v>23</v>
      </c>
      <c r="H2" s="79" t="s">
        <v>29</v>
      </c>
      <c r="I2" s="79" t="s">
        <v>2</v>
      </c>
      <c r="J2" s="78" t="s">
        <v>30</v>
      </c>
      <c r="K2" s="76" t="s">
        <v>47</v>
      </c>
      <c r="L2" s="78" t="s">
        <v>13</v>
      </c>
      <c r="M2" s="78" t="s">
        <v>1</v>
      </c>
      <c r="N2" s="78" t="s">
        <v>8</v>
      </c>
      <c r="O2" s="78" t="s">
        <v>9</v>
      </c>
      <c r="P2" s="78" t="s">
        <v>21</v>
      </c>
      <c r="Q2" s="78" t="s">
        <v>37</v>
      </c>
      <c r="R2" s="80" t="s">
        <v>18</v>
      </c>
    </row>
    <row r="3" spans="1:18" s="276" customFormat="1" ht="112.5" x14ac:dyDescent="0.25">
      <c r="A3" s="108">
        <f t="shared" ref="A3:A9" si="0">ROW()-2</f>
        <v>1</v>
      </c>
      <c r="B3" s="87" t="s">
        <v>659</v>
      </c>
      <c r="C3" s="87" t="s">
        <v>207</v>
      </c>
      <c r="D3" s="87" t="s">
        <v>126</v>
      </c>
      <c r="E3" s="88">
        <v>40244</v>
      </c>
      <c r="F3" s="87" t="s">
        <v>660</v>
      </c>
      <c r="G3" s="87" t="s">
        <v>109</v>
      </c>
      <c r="H3" s="89">
        <f>SUM(Таблица24[[#This Row],[Средний балл аттестата]:[Балл первоочередной]])</f>
        <v>13.469999999999999</v>
      </c>
      <c r="I3" s="89">
        <v>4.47</v>
      </c>
      <c r="J3" s="89">
        <v>9</v>
      </c>
      <c r="K3" s="87"/>
      <c r="L3" s="260" t="s">
        <v>375</v>
      </c>
      <c r="M3" s="87" t="s">
        <v>153</v>
      </c>
      <c r="N3" s="87" t="s">
        <v>5</v>
      </c>
      <c r="O3" s="87"/>
      <c r="P3" s="87" t="s">
        <v>52</v>
      </c>
      <c r="Q3" s="87" t="s">
        <v>52</v>
      </c>
      <c r="R3" s="113" t="s">
        <v>52</v>
      </c>
    </row>
    <row r="4" spans="1:18" s="276" customFormat="1" ht="66.75" customHeight="1" x14ac:dyDescent="0.25">
      <c r="A4" s="108">
        <f t="shared" si="0"/>
        <v>2</v>
      </c>
      <c r="B4" s="89" t="s">
        <v>447</v>
      </c>
      <c r="C4" s="89" t="s">
        <v>207</v>
      </c>
      <c r="D4" s="87" t="s">
        <v>126</v>
      </c>
      <c r="E4" s="88">
        <v>40547</v>
      </c>
      <c r="F4" s="87" t="s">
        <v>448</v>
      </c>
      <c r="G4" s="87" t="s">
        <v>109</v>
      </c>
      <c r="H4" s="89">
        <f>SUM(Таблица24[[#This Row],[Средний балл аттестата]:[Балл первоочередной]])</f>
        <v>13.35</v>
      </c>
      <c r="I4" s="89">
        <v>4.3499999999999996</v>
      </c>
      <c r="J4" s="89">
        <v>9</v>
      </c>
      <c r="K4" s="87"/>
      <c r="L4" s="260" t="s">
        <v>375</v>
      </c>
      <c r="M4" s="87" t="s">
        <v>5</v>
      </c>
      <c r="N4" s="87" t="s">
        <v>153</v>
      </c>
      <c r="O4" s="87"/>
      <c r="P4" s="87" t="s">
        <v>52</v>
      </c>
      <c r="Q4" s="87" t="s">
        <v>52</v>
      </c>
      <c r="R4" s="113" t="s">
        <v>52</v>
      </c>
    </row>
    <row r="5" spans="1:18" s="238" customFormat="1" ht="168.75" x14ac:dyDescent="0.25">
      <c r="A5" s="108">
        <f t="shared" si="0"/>
        <v>3</v>
      </c>
      <c r="B5" s="89" t="s">
        <v>550</v>
      </c>
      <c r="C5" s="89" t="s">
        <v>207</v>
      </c>
      <c r="D5" s="87" t="s">
        <v>126</v>
      </c>
      <c r="E5" s="88">
        <v>40414</v>
      </c>
      <c r="F5" s="87" t="s">
        <v>551</v>
      </c>
      <c r="G5" s="87" t="s">
        <v>109</v>
      </c>
      <c r="H5" s="89">
        <f>SUM(Таблица24[[#This Row],[Средний балл аттестата]:[Балл первоочередной]])</f>
        <v>13.190000000000001</v>
      </c>
      <c r="I5" s="89">
        <v>4.1900000000000004</v>
      </c>
      <c r="J5" s="89">
        <v>9</v>
      </c>
      <c r="K5" s="89"/>
      <c r="L5" s="260" t="s">
        <v>375</v>
      </c>
      <c r="M5" s="87" t="s">
        <v>5</v>
      </c>
      <c r="N5" s="87" t="s">
        <v>153</v>
      </c>
      <c r="O5" s="87"/>
      <c r="P5" s="87" t="s">
        <v>52</v>
      </c>
      <c r="Q5" s="87" t="s">
        <v>52</v>
      </c>
      <c r="R5" s="113" t="s">
        <v>53</v>
      </c>
    </row>
    <row r="6" spans="1:18" s="8" customFormat="1" ht="150" x14ac:dyDescent="0.3">
      <c r="A6" s="98">
        <f t="shared" si="0"/>
        <v>4</v>
      </c>
      <c r="B6" s="90" t="s">
        <v>698</v>
      </c>
      <c r="C6" s="181" t="s">
        <v>207</v>
      </c>
      <c r="D6" s="87" t="s">
        <v>126</v>
      </c>
      <c r="E6" s="88">
        <v>40576</v>
      </c>
      <c r="F6" s="87" t="s">
        <v>699</v>
      </c>
      <c r="G6" s="87" t="s">
        <v>109</v>
      </c>
      <c r="H6" s="89">
        <f>SUM(Таблица24[[#This Row],[Средний балл аттестата]:[Балл первоочередной]])</f>
        <v>13.059999999999999</v>
      </c>
      <c r="I6" s="89">
        <v>4.0599999999999996</v>
      </c>
      <c r="J6" s="87">
        <v>9</v>
      </c>
      <c r="K6" s="87"/>
      <c r="L6" s="260" t="s">
        <v>375</v>
      </c>
      <c r="M6" s="87" t="s">
        <v>153</v>
      </c>
      <c r="N6" s="87" t="s">
        <v>6</v>
      </c>
      <c r="O6" s="87" t="s">
        <v>62</v>
      </c>
      <c r="P6" s="87" t="s">
        <v>52</v>
      </c>
      <c r="Q6" s="87" t="s">
        <v>52</v>
      </c>
      <c r="R6" s="113" t="s">
        <v>53</v>
      </c>
    </row>
    <row r="7" spans="1:18" s="8" customFormat="1" ht="131.25" x14ac:dyDescent="0.25">
      <c r="A7" s="98">
        <f t="shared" si="0"/>
        <v>5</v>
      </c>
      <c r="B7" s="90" t="s">
        <v>434</v>
      </c>
      <c r="C7" s="90" t="s">
        <v>207</v>
      </c>
      <c r="D7" s="87" t="s">
        <v>126</v>
      </c>
      <c r="E7" s="88">
        <v>40342</v>
      </c>
      <c r="F7" s="87" t="s">
        <v>435</v>
      </c>
      <c r="G7" s="87" t="s">
        <v>109</v>
      </c>
      <c r="H7" s="89">
        <f>SUM(Таблица24[[#This Row],[Средний балл аттестата]:[Балл первоочередной]])</f>
        <v>13</v>
      </c>
      <c r="I7" s="89">
        <v>4</v>
      </c>
      <c r="J7" s="89">
        <v>9</v>
      </c>
      <c r="K7" s="87"/>
      <c r="L7" s="260" t="s">
        <v>375</v>
      </c>
      <c r="M7" s="87" t="s">
        <v>111</v>
      </c>
      <c r="N7" s="87" t="s">
        <v>430</v>
      </c>
      <c r="O7" s="87"/>
      <c r="P7" s="87" t="s">
        <v>52</v>
      </c>
      <c r="Q7" s="87" t="s">
        <v>52</v>
      </c>
      <c r="R7" s="113" t="s">
        <v>53</v>
      </c>
    </row>
    <row r="8" spans="1:18" s="8" customFormat="1" ht="75" x14ac:dyDescent="0.25">
      <c r="A8" s="108">
        <f t="shared" si="0"/>
        <v>6</v>
      </c>
      <c r="B8" s="90" t="s">
        <v>368</v>
      </c>
      <c r="C8" s="90" t="s">
        <v>207</v>
      </c>
      <c r="D8" s="87" t="s">
        <v>126</v>
      </c>
      <c r="E8" s="88">
        <v>40291</v>
      </c>
      <c r="F8" s="87" t="s">
        <v>369</v>
      </c>
      <c r="G8" s="87" t="s">
        <v>109</v>
      </c>
      <c r="H8" s="89">
        <f>SUM(Таблица24[[#This Row],[Средний балл аттестата]:[Балл первоочередной]])</f>
        <v>12.76</v>
      </c>
      <c r="I8" s="89">
        <v>3.76</v>
      </c>
      <c r="J8" s="89">
        <v>9</v>
      </c>
      <c r="K8" s="87"/>
      <c r="L8" s="260" t="s">
        <v>375</v>
      </c>
      <c r="M8" s="87" t="s">
        <v>5</v>
      </c>
      <c r="N8" s="87" t="s">
        <v>153</v>
      </c>
      <c r="O8" s="87" t="s">
        <v>62</v>
      </c>
      <c r="P8" s="87" t="s">
        <v>52</v>
      </c>
      <c r="Q8" s="87" t="s">
        <v>52</v>
      </c>
      <c r="R8" s="113" t="s">
        <v>52</v>
      </c>
    </row>
    <row r="9" spans="1:18" s="8" customFormat="1" ht="56.25" x14ac:dyDescent="0.25">
      <c r="A9" s="108">
        <f t="shared" si="0"/>
        <v>7</v>
      </c>
      <c r="B9" s="90" t="s">
        <v>449</v>
      </c>
      <c r="C9" s="90" t="s">
        <v>207</v>
      </c>
      <c r="D9" s="88" t="s">
        <v>126</v>
      </c>
      <c r="E9" s="88">
        <v>40357</v>
      </c>
      <c r="F9" s="87" t="s">
        <v>450</v>
      </c>
      <c r="G9" s="87" t="s">
        <v>109</v>
      </c>
      <c r="H9" s="89">
        <f>SUM(Таблица24[[#This Row],[Средний балл аттестата]:[Балл первоочередной]])</f>
        <v>12.190000000000001</v>
      </c>
      <c r="I9" s="89">
        <v>4.1900000000000004</v>
      </c>
      <c r="J9" s="89">
        <v>8</v>
      </c>
      <c r="K9" s="87"/>
      <c r="L9" s="260" t="s">
        <v>375</v>
      </c>
      <c r="M9" s="87" t="s">
        <v>5</v>
      </c>
      <c r="N9" s="87" t="s">
        <v>153</v>
      </c>
      <c r="O9" s="87" t="s">
        <v>6</v>
      </c>
      <c r="P9" s="87" t="s">
        <v>52</v>
      </c>
      <c r="Q9" s="87" t="s">
        <v>193</v>
      </c>
      <c r="R9" s="113" t="s">
        <v>52</v>
      </c>
    </row>
    <row r="10" spans="1:18" s="276" customFormat="1" ht="63.75" customHeight="1" x14ac:dyDescent="0.25">
      <c r="A10" s="108">
        <f xml:space="preserve"> ROW() - 2</f>
        <v>8</v>
      </c>
      <c r="B10" s="90" t="s">
        <v>172</v>
      </c>
      <c r="C10" s="90" t="s">
        <v>207</v>
      </c>
      <c r="D10" s="87" t="s">
        <v>126</v>
      </c>
      <c r="E10" s="88">
        <v>40003</v>
      </c>
      <c r="F10" s="87" t="s">
        <v>101</v>
      </c>
      <c r="G10" s="87" t="s">
        <v>101</v>
      </c>
      <c r="H10" s="89">
        <f>SUM(Таблица24[[#This Row],[Средний балл аттестата]:[Балл первоочередной]])</f>
        <v>12.05</v>
      </c>
      <c r="I10" s="89">
        <v>4.05</v>
      </c>
      <c r="J10" s="87">
        <v>8</v>
      </c>
      <c r="K10" s="87"/>
      <c r="L10" s="260" t="s">
        <v>375</v>
      </c>
      <c r="M10" s="87" t="s">
        <v>5</v>
      </c>
      <c r="N10" s="87" t="s">
        <v>153</v>
      </c>
      <c r="O10" s="87"/>
      <c r="P10" s="87" t="s">
        <v>52</v>
      </c>
      <c r="Q10" s="87" t="s">
        <v>52</v>
      </c>
      <c r="R10" s="113" t="s">
        <v>52</v>
      </c>
    </row>
    <row r="11" spans="1:18" s="8" customFormat="1" ht="75" x14ac:dyDescent="0.25">
      <c r="A11" s="98">
        <f>ROW()-2</f>
        <v>9</v>
      </c>
      <c r="B11" s="87" t="s">
        <v>510</v>
      </c>
      <c r="C11" s="87" t="s">
        <v>208</v>
      </c>
      <c r="D11" s="87" t="s">
        <v>126</v>
      </c>
      <c r="E11" s="88">
        <v>40398</v>
      </c>
      <c r="F11" s="87" t="s">
        <v>421</v>
      </c>
      <c r="G11" s="87" t="s">
        <v>109</v>
      </c>
      <c r="H11" s="89">
        <f>SUM(Таблица24[[#This Row],[Средний балл аттестата]:[Балл первоочередной]])</f>
        <v>11.879999999999999</v>
      </c>
      <c r="I11" s="89">
        <v>4.88</v>
      </c>
      <c r="J11" s="89">
        <v>7</v>
      </c>
      <c r="K11" s="87"/>
      <c r="L11" s="260" t="s">
        <v>375</v>
      </c>
      <c r="M11" s="87" t="s">
        <v>5</v>
      </c>
      <c r="N11" s="87" t="s">
        <v>153</v>
      </c>
      <c r="O11" s="87" t="s">
        <v>15</v>
      </c>
      <c r="P11" s="87" t="s">
        <v>52</v>
      </c>
      <c r="Q11" s="87" t="s">
        <v>52</v>
      </c>
      <c r="R11" s="113" t="s">
        <v>52</v>
      </c>
    </row>
    <row r="12" spans="1:18" s="238" customFormat="1" ht="75" x14ac:dyDescent="0.25">
      <c r="A12" s="108">
        <f>ROW()-2</f>
        <v>10</v>
      </c>
      <c r="B12" s="90" t="s">
        <v>222</v>
      </c>
      <c r="C12" s="90" t="s">
        <v>207</v>
      </c>
      <c r="D12" s="87" t="s">
        <v>126</v>
      </c>
      <c r="E12" s="88">
        <v>40387</v>
      </c>
      <c r="F12" s="87" t="s">
        <v>223</v>
      </c>
      <c r="G12" s="87" t="s">
        <v>109</v>
      </c>
      <c r="H12" s="89">
        <f>SUM(Таблица24[[#This Row],[Средний балл аттестата]:[Балл первоочередной]])</f>
        <v>11.85</v>
      </c>
      <c r="I12" s="89">
        <v>4.8499999999999996</v>
      </c>
      <c r="J12" s="89">
        <v>7</v>
      </c>
      <c r="K12" s="87"/>
      <c r="L12" s="260" t="s">
        <v>375</v>
      </c>
      <c r="M12" s="87" t="s">
        <v>5</v>
      </c>
      <c r="N12" s="87" t="s">
        <v>153</v>
      </c>
      <c r="O12" s="87"/>
      <c r="P12" s="87" t="s">
        <v>52</v>
      </c>
      <c r="Q12" s="87" t="s">
        <v>52</v>
      </c>
      <c r="R12" s="113" t="s">
        <v>52</v>
      </c>
    </row>
    <row r="13" spans="1:18" s="8" customFormat="1" ht="112.5" x14ac:dyDescent="0.3">
      <c r="A13" s="108">
        <f xml:space="preserve"> ROW() - 2</f>
        <v>11</v>
      </c>
      <c r="B13" s="87" t="s">
        <v>424</v>
      </c>
      <c r="C13" s="87" t="s">
        <v>207</v>
      </c>
      <c r="D13" s="87" t="s">
        <v>126</v>
      </c>
      <c r="E13" s="88">
        <v>40526</v>
      </c>
      <c r="F13" s="106" t="s">
        <v>425</v>
      </c>
      <c r="G13" s="106" t="s">
        <v>426</v>
      </c>
      <c r="H13" s="89">
        <f>SUM(Таблица24[[#This Row],[Средний балл аттестата]:[Балл первоочередной]])</f>
        <v>11.690000000000001</v>
      </c>
      <c r="I13" s="87">
        <v>4.6900000000000004</v>
      </c>
      <c r="J13" s="89">
        <v>7</v>
      </c>
      <c r="K13" s="105"/>
      <c r="L13" s="260" t="s">
        <v>375</v>
      </c>
      <c r="M13" s="87" t="s">
        <v>153</v>
      </c>
      <c r="N13" s="87" t="s">
        <v>5</v>
      </c>
      <c r="O13" s="87"/>
      <c r="P13" s="87" t="s">
        <v>52</v>
      </c>
      <c r="Q13" s="87" t="s">
        <v>52</v>
      </c>
      <c r="R13" s="113" t="s">
        <v>52</v>
      </c>
    </row>
    <row r="14" spans="1:18" s="8" customFormat="1" ht="75" x14ac:dyDescent="0.25">
      <c r="A14" s="108">
        <f t="shared" ref="A14:A25" si="1">ROW()-2</f>
        <v>12</v>
      </c>
      <c r="B14" s="90" t="s">
        <v>621</v>
      </c>
      <c r="C14" s="90" t="s">
        <v>207</v>
      </c>
      <c r="D14" s="87" t="s">
        <v>128</v>
      </c>
      <c r="E14" s="88">
        <v>38799</v>
      </c>
      <c r="F14" s="87" t="s">
        <v>622</v>
      </c>
      <c r="G14" s="87" t="s">
        <v>623</v>
      </c>
      <c r="H14" s="89">
        <f>SUM(Таблица24[[#This Row],[Средний балл аттестата]:[Балл первоочередной]])</f>
        <v>11.530000000000001</v>
      </c>
      <c r="I14" s="89">
        <v>4.53</v>
      </c>
      <c r="J14" s="89">
        <v>7</v>
      </c>
      <c r="K14" s="87"/>
      <c r="L14" s="260" t="s">
        <v>375</v>
      </c>
      <c r="M14" s="87" t="s">
        <v>5</v>
      </c>
      <c r="N14" s="87" t="s">
        <v>153</v>
      </c>
      <c r="O14" s="87"/>
      <c r="P14" s="87" t="s">
        <v>52</v>
      </c>
      <c r="Q14" s="87" t="s">
        <v>52</v>
      </c>
      <c r="R14" s="113" t="s">
        <v>52</v>
      </c>
    </row>
    <row r="15" spans="1:18" s="8" customFormat="1" ht="150" x14ac:dyDescent="0.25">
      <c r="A15" s="108">
        <f t="shared" si="1"/>
        <v>13</v>
      </c>
      <c r="B15" s="90" t="s">
        <v>347</v>
      </c>
      <c r="C15" s="90" t="s">
        <v>207</v>
      </c>
      <c r="D15" s="89" t="s">
        <v>126</v>
      </c>
      <c r="E15" s="88">
        <v>40292</v>
      </c>
      <c r="F15" s="87" t="s">
        <v>359</v>
      </c>
      <c r="G15" s="87" t="s">
        <v>109</v>
      </c>
      <c r="H15" s="89">
        <f>SUM(Таблица24[[#This Row],[Средний балл аттестата]:[Балл первоочередной]])</f>
        <v>11.440000000000001</v>
      </c>
      <c r="I15" s="89">
        <v>4.4400000000000004</v>
      </c>
      <c r="J15" s="89">
        <v>7</v>
      </c>
      <c r="K15" s="87"/>
      <c r="L15" s="260" t="s">
        <v>375</v>
      </c>
      <c r="M15" s="87" t="s">
        <v>5</v>
      </c>
      <c r="N15" s="87" t="s">
        <v>153</v>
      </c>
      <c r="O15" s="87" t="s">
        <v>6</v>
      </c>
      <c r="P15" s="87" t="s">
        <v>52</v>
      </c>
      <c r="Q15" s="87" t="s">
        <v>52</v>
      </c>
      <c r="R15" s="113" t="s">
        <v>53</v>
      </c>
    </row>
    <row r="16" spans="1:18" s="8" customFormat="1" ht="93.75" x14ac:dyDescent="0.25">
      <c r="A16" s="204">
        <f t="shared" si="1"/>
        <v>14</v>
      </c>
      <c r="B16" s="110" t="s">
        <v>743</v>
      </c>
      <c r="C16" s="110" t="s">
        <v>208</v>
      </c>
      <c r="D16" s="109" t="s">
        <v>126</v>
      </c>
      <c r="E16" s="111">
        <v>37275</v>
      </c>
      <c r="F16" s="109" t="s">
        <v>744</v>
      </c>
      <c r="G16" s="109"/>
      <c r="H16" s="89">
        <f>SUM(Таблица24[[#This Row],[Средний балл аттестата]:[Балл первоочередной]])</f>
        <v>11.42</v>
      </c>
      <c r="I16" s="112">
        <v>3.42</v>
      </c>
      <c r="J16" s="112">
        <v>8</v>
      </c>
      <c r="K16" s="109"/>
      <c r="L16" s="249" t="s">
        <v>375</v>
      </c>
      <c r="M16" s="87" t="s">
        <v>5</v>
      </c>
      <c r="N16" s="87" t="s">
        <v>153</v>
      </c>
      <c r="O16" s="87"/>
      <c r="P16" s="186" t="s">
        <v>52</v>
      </c>
      <c r="Q16" s="187" t="s">
        <v>52</v>
      </c>
      <c r="R16" s="109" t="s">
        <v>52</v>
      </c>
    </row>
    <row r="17" spans="1:20" s="85" customFormat="1" ht="56.25" x14ac:dyDescent="0.25">
      <c r="A17" s="108">
        <f t="shared" si="1"/>
        <v>15</v>
      </c>
      <c r="B17" s="90" t="s">
        <v>484</v>
      </c>
      <c r="C17" s="90" t="s">
        <v>207</v>
      </c>
      <c r="D17" s="87" t="s">
        <v>126</v>
      </c>
      <c r="E17" s="88">
        <v>40347</v>
      </c>
      <c r="F17" s="87" t="s">
        <v>485</v>
      </c>
      <c r="G17" s="87" t="s">
        <v>109</v>
      </c>
      <c r="H17" s="89">
        <f>SUM(Таблица24[[#This Row],[Средний балл аттестата]:[Балл первоочередной]])</f>
        <v>11.26</v>
      </c>
      <c r="I17" s="89">
        <v>4.26</v>
      </c>
      <c r="J17" s="89">
        <v>7</v>
      </c>
      <c r="K17" s="87"/>
      <c r="L17" s="260" t="s">
        <v>375</v>
      </c>
      <c r="M17" s="87" t="s">
        <v>5</v>
      </c>
      <c r="N17" s="87" t="s">
        <v>153</v>
      </c>
      <c r="O17" s="87" t="s">
        <v>62</v>
      </c>
      <c r="P17" s="87" t="s">
        <v>52</v>
      </c>
      <c r="Q17" s="87" t="s">
        <v>52</v>
      </c>
      <c r="R17" s="87" t="s">
        <v>52</v>
      </c>
      <c r="S17" s="126"/>
      <c r="T17" s="189"/>
    </row>
    <row r="18" spans="1:20" s="8" customFormat="1" ht="56.25" x14ac:dyDescent="0.25">
      <c r="A18" s="108">
        <f t="shared" si="1"/>
        <v>16</v>
      </c>
      <c r="B18" s="90" t="s">
        <v>372</v>
      </c>
      <c r="C18" s="90" t="s">
        <v>207</v>
      </c>
      <c r="D18" s="87" t="s">
        <v>126</v>
      </c>
      <c r="E18" s="88">
        <v>40436</v>
      </c>
      <c r="F18" s="87" t="s">
        <v>373</v>
      </c>
      <c r="G18" s="87" t="s">
        <v>374</v>
      </c>
      <c r="H18" s="89">
        <f>SUM(Таблица24[[#This Row],[Средний балл аттестата]:[Балл первоочередной]])</f>
        <v>11.059999999999999</v>
      </c>
      <c r="I18" s="89">
        <v>4.0599999999999996</v>
      </c>
      <c r="J18" s="89">
        <v>7</v>
      </c>
      <c r="K18" s="87"/>
      <c r="L18" s="260" t="s">
        <v>375</v>
      </c>
      <c r="M18" s="87" t="s">
        <v>5</v>
      </c>
      <c r="N18" s="87" t="s">
        <v>153</v>
      </c>
      <c r="O18" s="87"/>
      <c r="P18" s="87" t="s">
        <v>52</v>
      </c>
      <c r="Q18" s="87" t="s">
        <v>52</v>
      </c>
      <c r="R18" s="87" t="s">
        <v>52</v>
      </c>
    </row>
    <row r="19" spans="1:20" s="85" customFormat="1" ht="75" x14ac:dyDescent="0.25">
      <c r="A19" s="108">
        <f t="shared" si="1"/>
        <v>17</v>
      </c>
      <c r="B19" s="90" t="s">
        <v>610</v>
      </c>
      <c r="C19" s="90" t="s">
        <v>208</v>
      </c>
      <c r="D19" s="87" t="s">
        <v>126</v>
      </c>
      <c r="E19" s="88">
        <v>40423</v>
      </c>
      <c r="F19" s="87" t="s">
        <v>611</v>
      </c>
      <c r="G19" s="87" t="s">
        <v>109</v>
      </c>
      <c r="H19" s="89">
        <f>SUM(Таблица24[[#This Row],[Средний балл аттестата]:[Балл первоочередной]])</f>
        <v>10.82</v>
      </c>
      <c r="I19" s="89">
        <v>3.82</v>
      </c>
      <c r="J19" s="89">
        <v>7</v>
      </c>
      <c r="K19" s="87"/>
      <c r="L19" s="260" t="s">
        <v>375</v>
      </c>
      <c r="M19" s="87" t="s">
        <v>5</v>
      </c>
      <c r="N19" s="87" t="s">
        <v>153</v>
      </c>
      <c r="O19" s="87" t="s">
        <v>111</v>
      </c>
      <c r="P19" s="87" t="s">
        <v>52</v>
      </c>
      <c r="Q19" s="87" t="s">
        <v>52</v>
      </c>
      <c r="R19" s="113" t="s">
        <v>52</v>
      </c>
    </row>
    <row r="20" spans="1:20" s="8" customFormat="1" ht="56.25" customHeight="1" x14ac:dyDescent="0.25">
      <c r="A20" s="108">
        <f t="shared" si="1"/>
        <v>18</v>
      </c>
      <c r="B20" s="131" t="s">
        <v>516</v>
      </c>
      <c r="C20" s="131" t="s">
        <v>207</v>
      </c>
      <c r="D20" s="131" t="s">
        <v>126</v>
      </c>
      <c r="E20" s="132">
        <v>40438</v>
      </c>
      <c r="F20" s="131" t="s">
        <v>517</v>
      </c>
      <c r="G20" s="131" t="s">
        <v>109</v>
      </c>
      <c r="H20" s="89">
        <f>SUM(Таблица24[[#This Row],[Средний балл аттестата]:[Балл первоочередной]])</f>
        <v>10.68</v>
      </c>
      <c r="I20" s="131">
        <v>3.68</v>
      </c>
      <c r="J20" s="136">
        <v>7</v>
      </c>
      <c r="K20" s="136"/>
      <c r="L20" s="261" t="s">
        <v>375</v>
      </c>
      <c r="M20" s="131" t="s">
        <v>5</v>
      </c>
      <c r="N20" s="131" t="s">
        <v>153</v>
      </c>
      <c r="O20" s="131"/>
      <c r="P20" s="131" t="s">
        <v>52</v>
      </c>
      <c r="Q20" s="131" t="s">
        <v>52</v>
      </c>
      <c r="R20" s="141" t="s">
        <v>52</v>
      </c>
    </row>
    <row r="21" spans="1:20" s="8" customFormat="1" ht="150" x14ac:dyDescent="0.25">
      <c r="A21" s="108">
        <f t="shared" si="1"/>
        <v>19</v>
      </c>
      <c r="B21" s="110" t="s">
        <v>640</v>
      </c>
      <c r="C21" s="110" t="s">
        <v>207</v>
      </c>
      <c r="D21" s="109" t="s">
        <v>126</v>
      </c>
      <c r="E21" s="111">
        <v>39918</v>
      </c>
      <c r="F21" s="109" t="s">
        <v>641</v>
      </c>
      <c r="G21" s="109" t="s">
        <v>109</v>
      </c>
      <c r="H21" s="89">
        <f>SUM(Таблица24[[#This Row],[Средний балл аттестата]:[Балл первоочередной]])</f>
        <v>10.56</v>
      </c>
      <c r="I21" s="112">
        <v>3.56</v>
      </c>
      <c r="J21" s="112">
        <v>7</v>
      </c>
      <c r="K21" s="109"/>
      <c r="L21" s="249" t="s">
        <v>375</v>
      </c>
      <c r="M21" s="109" t="s">
        <v>5</v>
      </c>
      <c r="N21" s="131" t="s">
        <v>153</v>
      </c>
      <c r="O21" s="109"/>
      <c r="P21" s="109" t="s">
        <v>52</v>
      </c>
      <c r="Q21" s="109" t="s">
        <v>52</v>
      </c>
      <c r="R21" s="109" t="s">
        <v>53</v>
      </c>
    </row>
    <row r="22" spans="1:20" s="276" customFormat="1" ht="93.75" x14ac:dyDescent="0.25">
      <c r="A22" s="108">
        <f t="shared" si="1"/>
        <v>20</v>
      </c>
      <c r="B22" s="110" t="s">
        <v>563</v>
      </c>
      <c r="C22" s="110" t="s">
        <v>207</v>
      </c>
      <c r="D22" s="109" t="s">
        <v>126</v>
      </c>
      <c r="E22" s="111">
        <v>40487</v>
      </c>
      <c r="F22" s="109" t="s">
        <v>564</v>
      </c>
      <c r="G22" s="109" t="s">
        <v>565</v>
      </c>
      <c r="H22" s="89">
        <f>SUM(Таблица24[[#This Row],[Средний балл аттестата]:[Балл первоочередной]])</f>
        <v>10.39</v>
      </c>
      <c r="I22" s="112">
        <v>4.3899999999999997</v>
      </c>
      <c r="J22" s="112">
        <v>6</v>
      </c>
      <c r="K22" s="109"/>
      <c r="L22" s="249" t="s">
        <v>375</v>
      </c>
      <c r="M22" s="109" t="s">
        <v>5</v>
      </c>
      <c r="N22" s="109" t="s">
        <v>153</v>
      </c>
      <c r="O22" s="109"/>
      <c r="P22" s="109" t="s">
        <v>52</v>
      </c>
      <c r="Q22" s="109" t="s">
        <v>52</v>
      </c>
      <c r="R22" s="109" t="s">
        <v>52</v>
      </c>
    </row>
    <row r="23" spans="1:20" s="8" customFormat="1" ht="56.25" x14ac:dyDescent="0.25">
      <c r="A23" s="108">
        <f t="shared" si="1"/>
        <v>21</v>
      </c>
      <c r="B23" s="140" t="s">
        <v>525</v>
      </c>
      <c r="C23" s="140" t="s">
        <v>207</v>
      </c>
      <c r="D23" s="131" t="s">
        <v>126</v>
      </c>
      <c r="E23" s="132">
        <v>40535</v>
      </c>
      <c r="F23" s="131" t="s">
        <v>527</v>
      </c>
      <c r="G23" s="131" t="s">
        <v>109</v>
      </c>
      <c r="H23" s="89">
        <f>SUM(Таблица24[[#This Row],[Средний балл аттестата]:[Балл первоочередной]])</f>
        <v>10.18</v>
      </c>
      <c r="I23" s="136">
        <v>4.18</v>
      </c>
      <c r="J23" s="136">
        <v>6</v>
      </c>
      <c r="K23" s="131"/>
      <c r="L23" s="261" t="s">
        <v>375</v>
      </c>
      <c r="M23" s="131" t="s">
        <v>5</v>
      </c>
      <c r="N23" s="131" t="s">
        <v>153</v>
      </c>
      <c r="O23" s="131" t="s">
        <v>526</v>
      </c>
      <c r="P23" s="131" t="s">
        <v>52</v>
      </c>
      <c r="Q23" s="131" t="s">
        <v>52</v>
      </c>
      <c r="R23" s="141" t="s">
        <v>52</v>
      </c>
    </row>
    <row r="24" spans="1:20" s="239" customFormat="1" ht="56.25" x14ac:dyDescent="0.25">
      <c r="A24" s="108">
        <f t="shared" si="1"/>
        <v>22</v>
      </c>
      <c r="B24" s="140" t="s">
        <v>304</v>
      </c>
      <c r="C24" s="140" t="s">
        <v>207</v>
      </c>
      <c r="D24" s="131" t="s">
        <v>128</v>
      </c>
      <c r="E24" s="132">
        <v>40046</v>
      </c>
      <c r="F24" s="131" t="s">
        <v>305</v>
      </c>
      <c r="G24" s="131" t="s">
        <v>109</v>
      </c>
      <c r="H24" s="89">
        <f>SUM(Таблица24[[#This Row],[Средний балл аттестата]:[Балл первоочередной]])</f>
        <v>10.16</v>
      </c>
      <c r="I24" s="136">
        <v>4.16</v>
      </c>
      <c r="J24" s="136">
        <v>6</v>
      </c>
      <c r="K24" s="131"/>
      <c r="L24" s="261" t="s">
        <v>375</v>
      </c>
      <c r="M24" s="131" t="s">
        <v>5</v>
      </c>
      <c r="N24" s="131" t="s">
        <v>153</v>
      </c>
      <c r="O24" s="131"/>
      <c r="P24" s="131" t="s">
        <v>52</v>
      </c>
      <c r="Q24" s="131" t="s">
        <v>193</v>
      </c>
      <c r="R24" s="141" t="s">
        <v>52</v>
      </c>
    </row>
    <row r="25" spans="1:20" s="85" customFormat="1" ht="106.5" customHeight="1" x14ac:dyDescent="0.25">
      <c r="A25" s="108">
        <f t="shared" si="1"/>
        <v>23</v>
      </c>
      <c r="B25" s="90" t="s">
        <v>494</v>
      </c>
      <c r="C25" s="90" t="s">
        <v>207</v>
      </c>
      <c r="D25" s="87" t="s">
        <v>126</v>
      </c>
      <c r="E25" s="88">
        <v>40429</v>
      </c>
      <c r="F25" s="87" t="s">
        <v>495</v>
      </c>
      <c r="G25" s="87" t="s">
        <v>109</v>
      </c>
      <c r="H25" s="89">
        <f>SUM(Таблица24[[#This Row],[Средний балл аттестата]:[Балл первоочередной]])</f>
        <v>8.82</v>
      </c>
      <c r="I25" s="89">
        <v>3.82</v>
      </c>
      <c r="J25" s="89">
        <v>5</v>
      </c>
      <c r="K25" s="87"/>
      <c r="L25" s="260" t="s">
        <v>375</v>
      </c>
      <c r="M25" s="87" t="s">
        <v>5</v>
      </c>
      <c r="N25" s="87" t="s">
        <v>3</v>
      </c>
      <c r="O25" s="87" t="s">
        <v>153</v>
      </c>
      <c r="P25" s="87" t="s">
        <v>52</v>
      </c>
      <c r="Q25" s="87" t="s">
        <v>52</v>
      </c>
      <c r="R25" s="113" t="s">
        <v>52</v>
      </c>
    </row>
    <row r="26" spans="1:20" s="85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0" s="85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20" s="85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20" s="85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20" s="8" customFormat="1" x14ac:dyDescent="0.25"/>
    <row r="31" spans="1:20" s="8" customFormat="1" x14ac:dyDescent="0.25"/>
    <row r="32" spans="1:20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pans="2:18" s="8" customFormat="1" x14ac:dyDescent="0.25"/>
    <row r="66" spans="2:18" s="8" customFormat="1" x14ac:dyDescent="0.25"/>
    <row r="67" spans="2:18" s="8" customFormat="1" x14ac:dyDescent="0.25"/>
    <row r="68" spans="2:18" s="8" customFormat="1" x14ac:dyDescent="0.25"/>
    <row r="69" spans="2:18" s="8" customFormat="1" x14ac:dyDescent="0.25"/>
    <row r="70" spans="2:18" s="8" customFormat="1" x14ac:dyDescent="0.25"/>
    <row r="71" spans="2:18" s="8" customFormat="1" x14ac:dyDescent="0.25"/>
    <row r="72" spans="2:18" s="8" customFormat="1" x14ac:dyDescent="0.25"/>
    <row r="73" spans="2:18" s="8" customFormat="1" x14ac:dyDescent="0.25"/>
    <row r="74" spans="2:18" s="8" customFormat="1" x14ac:dyDescent="0.25"/>
    <row r="75" spans="2:18" s="8" customFormat="1" x14ac:dyDescent="0.25"/>
    <row r="76" spans="2:18" s="8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2:18" s="8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2:18" s="8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2:18" s="8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</sheetData>
  <mergeCells count="1">
    <mergeCell ref="A1:Q1"/>
  </mergeCells>
  <pageMargins left="0.19685039370078741" right="0.11811023622047244" top="0.19685039370078741" bottom="0.19685039370078741" header="0.31496062992125984" footer="0.11811023622047244"/>
  <pageSetup paperSize="9" scale="69" fitToHeight="0" orientation="landscape" r:id="rId1"/>
  <rowBreaks count="1" manualBreakCount="1">
    <brk id="17" max="16383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9"/>
  <sheetViews>
    <sheetView view="pageBreakPreview" zoomScale="90" zoomScaleNormal="85" zoomScaleSheetLayoutView="90" workbookViewId="0">
      <selection activeCell="L29" sqref="L29"/>
    </sheetView>
  </sheetViews>
  <sheetFormatPr defaultRowHeight="15" x14ac:dyDescent="0.25"/>
  <cols>
    <col min="1" max="1" width="9.28515625" style="8" customWidth="1"/>
    <col min="2" max="2" width="15.42578125" customWidth="1"/>
    <col min="3" max="3" width="12" hidden="1" customWidth="1"/>
    <col min="4" max="4" width="18.28515625" hidden="1" customWidth="1"/>
    <col min="5" max="6" width="18.5703125" hidden="1" customWidth="1"/>
    <col min="7" max="7" width="25" hidden="1" customWidth="1"/>
    <col min="8" max="8" width="14.140625" customWidth="1"/>
    <col min="9" max="9" width="13.42578125" customWidth="1"/>
    <col min="10" max="10" width="11.28515625" customWidth="1"/>
    <col min="11" max="11" width="15.28515625" customWidth="1"/>
    <col min="12" max="12" width="17.140625" customWidth="1"/>
    <col min="13" max="13" width="19.5703125" customWidth="1"/>
    <col min="14" max="14" width="17.7109375" customWidth="1"/>
    <col min="15" max="15" width="14.85546875" customWidth="1"/>
    <col min="16" max="16" width="12.5703125" customWidth="1"/>
    <col min="17" max="17" width="9.140625" customWidth="1"/>
  </cols>
  <sheetData>
    <row r="1" spans="1:18" ht="173.25" customHeight="1" x14ac:dyDescent="0.85">
      <c r="A1" s="307" t="s">
        <v>767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1:18" ht="110.25" x14ac:dyDescent="0.25">
      <c r="A2" s="62" t="s">
        <v>46</v>
      </c>
      <c r="B2" s="60" t="s">
        <v>10</v>
      </c>
      <c r="C2" s="60" t="s">
        <v>206</v>
      </c>
      <c r="D2" s="60" t="s">
        <v>27</v>
      </c>
      <c r="E2" s="60" t="s">
        <v>28</v>
      </c>
      <c r="F2" s="60" t="s">
        <v>22</v>
      </c>
      <c r="G2" s="60" t="s">
        <v>23</v>
      </c>
      <c r="H2" s="61" t="s">
        <v>29</v>
      </c>
      <c r="I2" s="61" t="s">
        <v>2</v>
      </c>
      <c r="J2" s="60" t="s">
        <v>30</v>
      </c>
      <c r="K2" s="58" t="s">
        <v>47</v>
      </c>
      <c r="L2" s="60" t="s">
        <v>13</v>
      </c>
      <c r="M2" s="60" t="s">
        <v>1</v>
      </c>
      <c r="N2" s="60" t="s">
        <v>8</v>
      </c>
      <c r="O2" s="60" t="s">
        <v>9</v>
      </c>
      <c r="P2" s="60" t="s">
        <v>21</v>
      </c>
      <c r="Q2" s="60" t="s">
        <v>39</v>
      </c>
      <c r="R2" s="62" t="s">
        <v>18</v>
      </c>
    </row>
    <row r="3" spans="1:18" s="8" customFormat="1" ht="112.5" x14ac:dyDescent="0.25">
      <c r="A3" s="108">
        <f xml:space="preserve"> ROW()-2</f>
        <v>1</v>
      </c>
      <c r="B3" s="87" t="s">
        <v>619</v>
      </c>
      <c r="C3" s="87" t="s">
        <v>207</v>
      </c>
      <c r="D3" s="87" t="s">
        <v>126</v>
      </c>
      <c r="E3" s="88">
        <v>40099</v>
      </c>
      <c r="F3" s="87" t="s">
        <v>620</v>
      </c>
      <c r="G3" s="87" t="s">
        <v>109</v>
      </c>
      <c r="H3" s="89">
        <f>SUM(Таблица27[[#This Row],[Средний балл аттестата]:[Балл первоочередной]])</f>
        <v>103.71</v>
      </c>
      <c r="I3" s="89">
        <v>3.71</v>
      </c>
      <c r="J3" s="89" t="s">
        <v>552</v>
      </c>
      <c r="K3" s="89">
        <v>100</v>
      </c>
      <c r="L3" s="260" t="s">
        <v>375</v>
      </c>
      <c r="M3" s="87" t="s">
        <v>44</v>
      </c>
      <c r="N3" s="87" t="s">
        <v>4</v>
      </c>
      <c r="O3" s="87" t="s">
        <v>115</v>
      </c>
      <c r="P3" s="87" t="s">
        <v>52</v>
      </c>
      <c r="Q3" s="87" t="s">
        <v>162</v>
      </c>
      <c r="R3" s="113" t="s">
        <v>52</v>
      </c>
    </row>
    <row r="4" spans="1:18" s="8" customFormat="1" ht="78.75" customHeight="1" x14ac:dyDescent="0.25">
      <c r="A4" s="108">
        <f t="shared" ref="A4:A14" si="0">ROW()-2</f>
        <v>2</v>
      </c>
      <c r="B4" s="87" t="s">
        <v>333</v>
      </c>
      <c r="C4" s="87" t="s">
        <v>207</v>
      </c>
      <c r="D4" s="87" t="s">
        <v>126</v>
      </c>
      <c r="E4" s="88">
        <v>40458</v>
      </c>
      <c r="F4" s="88" t="s">
        <v>334</v>
      </c>
      <c r="G4" s="87" t="s">
        <v>109</v>
      </c>
      <c r="H4" s="89">
        <f>SUM(Таблица27[[#This Row],[Средний балл аттестата]:[Балл первоочередной]])</f>
        <v>5</v>
      </c>
      <c r="I4" s="89">
        <v>5</v>
      </c>
      <c r="J4" s="89" t="s">
        <v>552</v>
      </c>
      <c r="K4" s="89"/>
      <c r="L4" s="260" t="s">
        <v>375</v>
      </c>
      <c r="M4" s="87" t="s">
        <v>4</v>
      </c>
      <c r="N4" s="87"/>
      <c r="O4" s="87"/>
      <c r="P4" s="87" t="s">
        <v>52</v>
      </c>
      <c r="Q4" s="87" t="s">
        <v>52</v>
      </c>
      <c r="R4" s="113" t="s">
        <v>53</v>
      </c>
    </row>
    <row r="5" spans="1:18" s="85" customFormat="1" ht="69" customHeight="1" x14ac:dyDescent="0.25">
      <c r="A5" s="108">
        <f t="shared" si="0"/>
        <v>3</v>
      </c>
      <c r="B5" s="87" t="s">
        <v>91</v>
      </c>
      <c r="C5" s="90" t="s">
        <v>207</v>
      </c>
      <c r="D5" s="87" t="s">
        <v>126</v>
      </c>
      <c r="E5" s="88">
        <v>39823</v>
      </c>
      <c r="F5" s="87" t="s">
        <v>92</v>
      </c>
      <c r="G5" s="87" t="s">
        <v>92</v>
      </c>
      <c r="H5" s="89">
        <f>SUM(Таблица27[[#This Row],[Средний балл аттестата]:[Балл первоочередной]])</f>
        <v>4.67</v>
      </c>
      <c r="I5" s="89">
        <v>4.67</v>
      </c>
      <c r="J5" s="89" t="s">
        <v>552</v>
      </c>
      <c r="K5" s="89"/>
      <c r="L5" s="260" t="s">
        <v>375</v>
      </c>
      <c r="M5" s="87" t="s">
        <v>4</v>
      </c>
      <c r="N5" s="87"/>
      <c r="O5" s="87"/>
      <c r="P5" s="87" t="s">
        <v>52</v>
      </c>
      <c r="Q5" s="87" t="s">
        <v>52</v>
      </c>
      <c r="R5" s="113" t="s">
        <v>52</v>
      </c>
    </row>
    <row r="6" spans="1:18" s="8" customFormat="1" ht="56.25" x14ac:dyDescent="0.25">
      <c r="A6" s="108">
        <f t="shared" si="0"/>
        <v>4</v>
      </c>
      <c r="B6" s="90" t="s">
        <v>130</v>
      </c>
      <c r="C6" s="89" t="s">
        <v>207</v>
      </c>
      <c r="D6" s="90" t="s">
        <v>126</v>
      </c>
      <c r="E6" s="88">
        <v>40421</v>
      </c>
      <c r="F6" s="87" t="s">
        <v>131</v>
      </c>
      <c r="G6" s="87" t="s">
        <v>109</v>
      </c>
      <c r="H6" s="89">
        <f>SUM(Таблица27[[#This Row],[Средний балл аттестата]:[Балл первоочередной]])</f>
        <v>4.6100000000000003</v>
      </c>
      <c r="I6" s="89">
        <v>4.6100000000000003</v>
      </c>
      <c r="J6" s="89" t="s">
        <v>552</v>
      </c>
      <c r="K6" s="89"/>
      <c r="L6" s="260" t="s">
        <v>375</v>
      </c>
      <c r="M6" s="87" t="s">
        <v>4</v>
      </c>
      <c r="N6" s="87"/>
      <c r="O6" s="87"/>
      <c r="P6" s="87" t="s">
        <v>52</v>
      </c>
      <c r="Q6" s="87" t="s">
        <v>52</v>
      </c>
      <c r="R6" s="113" t="s">
        <v>52</v>
      </c>
    </row>
    <row r="7" spans="1:18" s="85" customFormat="1" ht="56.25" x14ac:dyDescent="0.25">
      <c r="A7" s="108">
        <f t="shared" si="0"/>
        <v>5</v>
      </c>
      <c r="B7" s="87" t="s">
        <v>498</v>
      </c>
      <c r="C7" s="87" t="s">
        <v>207</v>
      </c>
      <c r="D7" s="87" t="s">
        <v>126</v>
      </c>
      <c r="E7" s="88">
        <v>38654</v>
      </c>
      <c r="F7" s="87" t="s">
        <v>499</v>
      </c>
      <c r="G7" s="87" t="s">
        <v>500</v>
      </c>
      <c r="H7" s="89">
        <f>SUM(Таблица27[[#This Row],[Средний балл аттестата]:[Балл первоочередной]])</f>
        <v>4.58</v>
      </c>
      <c r="I7" s="89">
        <v>4.58</v>
      </c>
      <c r="J7" s="89" t="s">
        <v>552</v>
      </c>
      <c r="K7" s="89"/>
      <c r="L7" s="260" t="s">
        <v>375</v>
      </c>
      <c r="M7" s="87" t="s">
        <v>4</v>
      </c>
      <c r="N7" s="87" t="s">
        <v>15</v>
      </c>
      <c r="O7" s="87"/>
      <c r="P7" s="87" t="s">
        <v>52</v>
      </c>
      <c r="Q7" s="87" t="s">
        <v>52</v>
      </c>
      <c r="R7" s="113" t="s">
        <v>52</v>
      </c>
    </row>
    <row r="8" spans="1:18" s="238" customFormat="1" ht="75" x14ac:dyDescent="0.25">
      <c r="A8" s="108">
        <f t="shared" si="0"/>
        <v>6</v>
      </c>
      <c r="B8" s="87" t="s">
        <v>608</v>
      </c>
      <c r="C8" s="87" t="s">
        <v>208</v>
      </c>
      <c r="D8" s="87" t="s">
        <v>126</v>
      </c>
      <c r="E8" s="88">
        <v>40410</v>
      </c>
      <c r="F8" s="87" t="s">
        <v>609</v>
      </c>
      <c r="G8" s="87" t="s">
        <v>109</v>
      </c>
      <c r="H8" s="89">
        <f>SUM(Таблица27[[#This Row],[Средний балл аттестата]:[Балл первоочередной]])</f>
        <v>4.5</v>
      </c>
      <c r="I8" s="89">
        <v>4.5</v>
      </c>
      <c r="J8" s="89" t="s">
        <v>552</v>
      </c>
      <c r="K8" s="89"/>
      <c r="L8" s="260" t="s">
        <v>375</v>
      </c>
      <c r="M8" s="87" t="s">
        <v>4</v>
      </c>
      <c r="N8" s="87" t="s">
        <v>15</v>
      </c>
      <c r="O8" s="87"/>
      <c r="P8" s="87" t="s">
        <v>52</v>
      </c>
      <c r="Q8" s="87" t="s">
        <v>52</v>
      </c>
      <c r="R8" s="113" t="s">
        <v>52</v>
      </c>
    </row>
    <row r="9" spans="1:18" s="276" customFormat="1" ht="56.25" x14ac:dyDescent="0.25">
      <c r="A9" s="108">
        <f t="shared" si="0"/>
        <v>7</v>
      </c>
      <c r="B9" s="87" t="s">
        <v>535</v>
      </c>
      <c r="C9" s="87" t="s">
        <v>207</v>
      </c>
      <c r="D9" s="87" t="s">
        <v>126</v>
      </c>
      <c r="E9" s="88">
        <v>40092</v>
      </c>
      <c r="F9" s="87" t="s">
        <v>536</v>
      </c>
      <c r="G9" s="87" t="s">
        <v>109</v>
      </c>
      <c r="H9" s="89">
        <f>SUM(Таблица27[[#This Row],[Средний балл аттестата]:[Балл первоочередной]])</f>
        <v>4.5</v>
      </c>
      <c r="I9" s="89">
        <v>4.5</v>
      </c>
      <c r="J9" s="89" t="s">
        <v>552</v>
      </c>
      <c r="K9" s="89"/>
      <c r="L9" s="260" t="s">
        <v>375</v>
      </c>
      <c r="M9" s="87" t="s">
        <v>4</v>
      </c>
      <c r="N9" s="87" t="s">
        <v>15</v>
      </c>
      <c r="O9" s="87" t="s">
        <v>44</v>
      </c>
      <c r="P9" s="87" t="s">
        <v>52</v>
      </c>
      <c r="Q9" s="87" t="s">
        <v>52</v>
      </c>
      <c r="R9" s="113" t="s">
        <v>52</v>
      </c>
    </row>
    <row r="10" spans="1:18" s="238" customFormat="1" ht="90" customHeight="1" x14ac:dyDescent="0.25">
      <c r="A10" s="108">
        <f t="shared" si="0"/>
        <v>8</v>
      </c>
      <c r="B10" s="87" t="s">
        <v>230</v>
      </c>
      <c r="C10" s="87" t="s">
        <v>208</v>
      </c>
      <c r="D10" s="87" t="s">
        <v>126</v>
      </c>
      <c r="E10" s="88">
        <v>40233</v>
      </c>
      <c r="F10" s="87" t="s">
        <v>231</v>
      </c>
      <c r="G10" s="87" t="s">
        <v>109</v>
      </c>
      <c r="H10" s="89">
        <f>SUM(Таблица27[[#This Row],[Средний балл аттестата]:[Балл первоочередной]])</f>
        <v>4.47</v>
      </c>
      <c r="I10" s="89">
        <v>4.47</v>
      </c>
      <c r="J10" s="89" t="s">
        <v>552</v>
      </c>
      <c r="K10" s="89"/>
      <c r="L10" s="260" t="s">
        <v>375</v>
      </c>
      <c r="M10" s="87" t="s">
        <v>4</v>
      </c>
      <c r="N10" s="87" t="s">
        <v>15</v>
      </c>
      <c r="O10" s="87"/>
      <c r="P10" s="87" t="s">
        <v>52</v>
      </c>
      <c r="Q10" s="87" t="s">
        <v>52</v>
      </c>
      <c r="R10" s="113" t="s">
        <v>52</v>
      </c>
    </row>
    <row r="11" spans="1:18" s="276" customFormat="1" ht="83.25" customHeight="1" x14ac:dyDescent="0.25">
      <c r="A11" s="108">
        <f t="shared" si="0"/>
        <v>9</v>
      </c>
      <c r="B11" s="90" t="s">
        <v>135</v>
      </c>
      <c r="C11" s="89" t="s">
        <v>207</v>
      </c>
      <c r="D11" s="87" t="s">
        <v>128</v>
      </c>
      <c r="E11" s="88">
        <v>38275</v>
      </c>
      <c r="F11" s="87" t="s">
        <v>136</v>
      </c>
      <c r="G11" s="87" t="s">
        <v>137</v>
      </c>
      <c r="H11" s="89">
        <f>SUM(Таблица27[[#This Row],[Средний балл аттестата]:[Балл первоочередной]])</f>
        <v>4.4000000000000004</v>
      </c>
      <c r="I11" s="89">
        <v>4.4000000000000004</v>
      </c>
      <c r="J11" s="89" t="s">
        <v>552</v>
      </c>
      <c r="K11" s="89"/>
      <c r="L11" s="260" t="s">
        <v>375</v>
      </c>
      <c r="M11" s="87" t="s">
        <v>4</v>
      </c>
      <c r="N11" s="87"/>
      <c r="O11" s="87"/>
      <c r="P11" s="87" t="s">
        <v>52</v>
      </c>
      <c r="Q11" s="87" t="s">
        <v>52</v>
      </c>
      <c r="R11" s="113" t="s">
        <v>52</v>
      </c>
    </row>
    <row r="12" spans="1:18" s="276" customFormat="1" ht="86.25" customHeight="1" x14ac:dyDescent="0.25">
      <c r="A12" s="108">
        <f t="shared" si="0"/>
        <v>10</v>
      </c>
      <c r="B12" s="90" t="s">
        <v>455</v>
      </c>
      <c r="C12" s="90" t="s">
        <v>207</v>
      </c>
      <c r="D12" s="89" t="s">
        <v>126</v>
      </c>
      <c r="E12" s="88">
        <v>38427</v>
      </c>
      <c r="F12" s="87" t="s">
        <v>456</v>
      </c>
      <c r="G12" s="87" t="s">
        <v>457</v>
      </c>
      <c r="H12" s="89">
        <f>SUM(Таблица27[[#This Row],[Средний балл аттестата]:[Балл первоочередной]])</f>
        <v>4.26</v>
      </c>
      <c r="I12" s="89">
        <v>4.26</v>
      </c>
      <c r="J12" s="89" t="s">
        <v>552</v>
      </c>
      <c r="K12" s="89"/>
      <c r="L12" s="260" t="s">
        <v>375</v>
      </c>
      <c r="M12" s="87" t="s">
        <v>4</v>
      </c>
      <c r="N12" s="87" t="s">
        <v>15</v>
      </c>
      <c r="O12" s="87"/>
      <c r="P12" s="87" t="s">
        <v>52</v>
      </c>
      <c r="Q12" s="87" t="s">
        <v>52</v>
      </c>
      <c r="R12" s="113" t="s">
        <v>52</v>
      </c>
    </row>
    <row r="13" spans="1:18" s="85" customFormat="1" ht="56.25" x14ac:dyDescent="0.25">
      <c r="A13" s="108">
        <f t="shared" si="0"/>
        <v>11</v>
      </c>
      <c r="B13" s="87" t="s">
        <v>362</v>
      </c>
      <c r="C13" s="87" t="s">
        <v>207</v>
      </c>
      <c r="D13" s="87" t="s">
        <v>126</v>
      </c>
      <c r="E13" s="88">
        <v>40390</v>
      </c>
      <c r="F13" s="87" t="s">
        <v>363</v>
      </c>
      <c r="G13" s="87" t="s">
        <v>109</v>
      </c>
      <c r="H13" s="89">
        <f>SUM(Таблица27[[#This Row],[Средний балл аттестата]:[Балл первоочередной]])</f>
        <v>4.24</v>
      </c>
      <c r="I13" s="89">
        <v>4.24</v>
      </c>
      <c r="J13" s="89" t="s">
        <v>552</v>
      </c>
      <c r="K13" s="89"/>
      <c r="L13" s="260" t="s">
        <v>375</v>
      </c>
      <c r="M13" s="87" t="s">
        <v>4</v>
      </c>
      <c r="N13" s="87"/>
      <c r="O13" s="87"/>
      <c r="P13" s="87" t="s">
        <v>52</v>
      </c>
      <c r="Q13" s="87" t="s">
        <v>52</v>
      </c>
      <c r="R13" s="87" t="s">
        <v>52</v>
      </c>
    </row>
    <row r="14" spans="1:18" s="238" customFormat="1" ht="37.5" x14ac:dyDescent="0.25">
      <c r="A14" s="108">
        <f t="shared" si="0"/>
        <v>12</v>
      </c>
      <c r="B14" s="90" t="s">
        <v>352</v>
      </c>
      <c r="C14" s="90" t="s">
        <v>208</v>
      </c>
      <c r="D14" s="87" t="s">
        <v>126</v>
      </c>
      <c r="E14" s="88">
        <v>40346</v>
      </c>
      <c r="F14" s="87" t="s">
        <v>353</v>
      </c>
      <c r="G14" s="87"/>
      <c r="H14" s="89">
        <f>SUM(Таблица27[[#This Row],[Средний балл аттестата]:[Балл первоочередной]])</f>
        <v>4.1900000000000004</v>
      </c>
      <c r="I14" s="89">
        <v>4.1900000000000004</v>
      </c>
      <c r="J14" s="89" t="s">
        <v>552</v>
      </c>
      <c r="K14" s="89"/>
      <c r="L14" s="260" t="s">
        <v>375</v>
      </c>
      <c r="M14" s="87" t="s">
        <v>4</v>
      </c>
      <c r="N14" s="87"/>
      <c r="O14" s="87"/>
      <c r="P14" s="87" t="s">
        <v>52</v>
      </c>
      <c r="Q14" s="87"/>
      <c r="R14" s="113" t="s">
        <v>52</v>
      </c>
    </row>
    <row r="15" spans="1:18" s="85" customFormat="1" ht="66.75" customHeight="1" x14ac:dyDescent="0.25">
      <c r="A15" s="108">
        <f xml:space="preserve"> ROW() - 2</f>
        <v>13</v>
      </c>
      <c r="B15" s="90" t="s">
        <v>196</v>
      </c>
      <c r="C15" s="90" t="s">
        <v>207</v>
      </c>
      <c r="D15" s="90" t="s">
        <v>126</v>
      </c>
      <c r="E15" s="88">
        <v>40425</v>
      </c>
      <c r="F15" s="87" t="s">
        <v>197</v>
      </c>
      <c r="G15" s="87" t="s">
        <v>109</v>
      </c>
      <c r="H15" s="89">
        <f>SUM(Таблица27[[#This Row],[Средний балл аттестата]:[Балл первоочередной]])</f>
        <v>4.1900000000000004</v>
      </c>
      <c r="I15" s="89">
        <v>4.1900000000000004</v>
      </c>
      <c r="J15" s="89" t="s">
        <v>552</v>
      </c>
      <c r="K15" s="89"/>
      <c r="L15" s="260" t="s">
        <v>375</v>
      </c>
      <c r="M15" s="87" t="s">
        <v>44</v>
      </c>
      <c r="N15" s="87" t="s">
        <v>15</v>
      </c>
      <c r="O15" s="87" t="s">
        <v>4</v>
      </c>
      <c r="P15" s="87" t="s">
        <v>52</v>
      </c>
      <c r="Q15" s="87" t="s">
        <v>52</v>
      </c>
      <c r="R15" s="113" t="s">
        <v>52</v>
      </c>
    </row>
    <row r="16" spans="1:18" s="239" customFormat="1" ht="56.25" x14ac:dyDescent="0.25">
      <c r="A16" s="108">
        <f xml:space="preserve"> ROW()-2</f>
        <v>14</v>
      </c>
      <c r="B16" s="87" t="s">
        <v>521</v>
      </c>
      <c r="C16" s="87" t="s">
        <v>208</v>
      </c>
      <c r="D16" s="87" t="s">
        <v>126</v>
      </c>
      <c r="E16" s="88">
        <v>39701</v>
      </c>
      <c r="F16" s="87" t="s">
        <v>522</v>
      </c>
      <c r="G16" s="87"/>
      <c r="H16" s="89">
        <f>SUM(Таблица27[[#This Row],[Средний балл аттестата]:[Балл первоочередной]])</f>
        <v>4.1900000000000004</v>
      </c>
      <c r="I16" s="89">
        <v>4.1900000000000004</v>
      </c>
      <c r="J16" s="89" t="s">
        <v>552</v>
      </c>
      <c r="K16" s="89"/>
      <c r="L16" s="260" t="s">
        <v>375</v>
      </c>
      <c r="M16" s="87" t="s">
        <v>4</v>
      </c>
      <c r="N16" s="87" t="s">
        <v>44</v>
      </c>
      <c r="O16" s="87" t="s">
        <v>15</v>
      </c>
      <c r="P16" s="87" t="s">
        <v>52</v>
      </c>
      <c r="Q16" s="87"/>
      <c r="R16" s="113" t="s">
        <v>53</v>
      </c>
    </row>
    <row r="17" spans="1:18" s="85" customFormat="1" ht="56.25" x14ac:dyDescent="0.25">
      <c r="A17" s="108">
        <f>ROW()-2</f>
        <v>15</v>
      </c>
      <c r="B17" s="87" t="s">
        <v>238</v>
      </c>
      <c r="C17" s="87" t="s">
        <v>208</v>
      </c>
      <c r="D17" s="87" t="s">
        <v>126</v>
      </c>
      <c r="E17" s="88">
        <v>40200</v>
      </c>
      <c r="F17" s="87" t="s">
        <v>239</v>
      </c>
      <c r="G17" s="87" t="s">
        <v>109</v>
      </c>
      <c r="H17" s="89">
        <f>SUM(Таблица27[[#This Row],[Средний балл аттестата]:[Балл первоочередной]])</f>
        <v>4.17</v>
      </c>
      <c r="I17" s="89">
        <v>4.17</v>
      </c>
      <c r="J17" s="89" t="s">
        <v>552</v>
      </c>
      <c r="K17" s="89"/>
      <c r="L17" s="260" t="s">
        <v>375</v>
      </c>
      <c r="M17" s="87" t="s">
        <v>4</v>
      </c>
      <c r="N17" s="87" t="s">
        <v>15</v>
      </c>
      <c r="O17" s="87"/>
      <c r="P17" s="87" t="s">
        <v>52</v>
      </c>
      <c r="Q17" s="87" t="s">
        <v>52</v>
      </c>
      <c r="R17" s="113" t="s">
        <v>52</v>
      </c>
    </row>
    <row r="18" spans="1:18" s="239" customFormat="1" ht="112.5" x14ac:dyDescent="0.25">
      <c r="A18" s="108">
        <f>ROW()-2</f>
        <v>16</v>
      </c>
      <c r="B18" s="87" t="s">
        <v>271</v>
      </c>
      <c r="C18" s="87" t="s">
        <v>209</v>
      </c>
      <c r="D18" s="87" t="s">
        <v>126</v>
      </c>
      <c r="E18" s="88">
        <v>40353</v>
      </c>
      <c r="F18" s="87" t="s">
        <v>272</v>
      </c>
      <c r="G18" s="87" t="s">
        <v>109</v>
      </c>
      <c r="H18" s="89">
        <f>SUM(Таблица27[[#This Row],[Средний балл аттестата]:[Балл первоочередной]])</f>
        <v>4.13</v>
      </c>
      <c r="I18" s="89">
        <v>4.13</v>
      </c>
      <c r="J18" s="87" t="s">
        <v>552</v>
      </c>
      <c r="K18" s="87"/>
      <c r="L18" s="260" t="s">
        <v>375</v>
      </c>
      <c r="M18" s="87" t="s">
        <v>15</v>
      </c>
      <c r="N18" s="87" t="s">
        <v>4</v>
      </c>
      <c r="O18" s="87" t="s">
        <v>44</v>
      </c>
      <c r="P18" s="87" t="s">
        <v>52</v>
      </c>
      <c r="Q18" s="87" t="s">
        <v>52</v>
      </c>
      <c r="R18" s="113" t="s">
        <v>52</v>
      </c>
    </row>
    <row r="19" spans="1:18" s="276" customFormat="1" ht="56.25" x14ac:dyDescent="0.25">
      <c r="A19" s="114">
        <f xml:space="preserve"> ROW()-2</f>
        <v>17</v>
      </c>
      <c r="B19" s="90" t="s">
        <v>593</v>
      </c>
      <c r="C19" s="90" t="s">
        <v>207</v>
      </c>
      <c r="D19" s="89" t="s">
        <v>128</v>
      </c>
      <c r="E19" s="88">
        <v>39630</v>
      </c>
      <c r="F19" s="87" t="s">
        <v>594</v>
      </c>
      <c r="G19" s="87" t="s">
        <v>109</v>
      </c>
      <c r="H19" s="89">
        <f>SUM(Таблица27[[#This Row],[Средний балл аттестата]:[Балл первоочередной]])</f>
        <v>4.0599999999999996</v>
      </c>
      <c r="I19" s="89">
        <v>4.0599999999999996</v>
      </c>
      <c r="J19" s="89" t="s">
        <v>552</v>
      </c>
      <c r="K19" s="89"/>
      <c r="L19" s="260" t="s">
        <v>375</v>
      </c>
      <c r="M19" s="87" t="s">
        <v>44</v>
      </c>
      <c r="N19" s="87" t="s">
        <v>4</v>
      </c>
      <c r="O19" s="87" t="s">
        <v>115</v>
      </c>
      <c r="P19" s="87" t="s">
        <v>52</v>
      </c>
      <c r="Q19" s="87" t="s">
        <v>52</v>
      </c>
      <c r="R19" s="113" t="s">
        <v>52</v>
      </c>
    </row>
    <row r="20" spans="1:18" s="239" customFormat="1" ht="56.25" x14ac:dyDescent="0.25">
      <c r="A20" s="108">
        <f>ROW()-2</f>
        <v>18</v>
      </c>
      <c r="B20" s="87" t="s">
        <v>700</v>
      </c>
      <c r="C20" s="87" t="s">
        <v>207</v>
      </c>
      <c r="D20" s="87" t="s">
        <v>126</v>
      </c>
      <c r="E20" s="88">
        <v>40434</v>
      </c>
      <c r="F20" s="87" t="s">
        <v>701</v>
      </c>
      <c r="G20" s="87" t="s">
        <v>109</v>
      </c>
      <c r="H20" s="89">
        <f>SUM(Таблица27[[#This Row],[Средний балл аттестата]:[Балл первоочередной]])</f>
        <v>4.05</v>
      </c>
      <c r="I20" s="87">
        <v>4.05</v>
      </c>
      <c r="J20" s="89" t="s">
        <v>552</v>
      </c>
      <c r="K20" s="89"/>
      <c r="L20" s="260" t="s">
        <v>375</v>
      </c>
      <c r="M20" s="87" t="s">
        <v>4</v>
      </c>
      <c r="N20" s="87" t="s">
        <v>44</v>
      </c>
      <c r="O20" s="87"/>
      <c r="P20" s="87" t="s">
        <v>52</v>
      </c>
      <c r="Q20" s="87" t="s">
        <v>52</v>
      </c>
      <c r="R20" s="113" t="s">
        <v>52</v>
      </c>
    </row>
    <row r="21" spans="1:18" s="276" customFormat="1" ht="56.25" x14ac:dyDescent="0.25">
      <c r="A21" s="114">
        <f>ROW()-2</f>
        <v>19</v>
      </c>
      <c r="B21" s="90" t="s">
        <v>278</v>
      </c>
      <c r="C21" s="90" t="s">
        <v>208</v>
      </c>
      <c r="D21" s="87" t="s">
        <v>126</v>
      </c>
      <c r="E21" s="88">
        <v>40458</v>
      </c>
      <c r="F21" s="87" t="s">
        <v>279</v>
      </c>
      <c r="G21" s="87" t="s">
        <v>560</v>
      </c>
      <c r="H21" s="89">
        <f>SUM(Таблица27[[#This Row],[Средний балл аттестата]:[Балл первоочередной]])</f>
        <v>3.89</v>
      </c>
      <c r="I21" s="89">
        <v>3.89</v>
      </c>
      <c r="J21" s="89" t="s">
        <v>552</v>
      </c>
      <c r="K21" s="89"/>
      <c r="L21" s="260" t="s">
        <v>375</v>
      </c>
      <c r="M21" s="87" t="s">
        <v>4</v>
      </c>
      <c r="N21" s="87" t="s">
        <v>115</v>
      </c>
      <c r="O21" s="87"/>
      <c r="P21" s="87" t="s">
        <v>52</v>
      </c>
      <c r="Q21" s="87" t="s">
        <v>52</v>
      </c>
      <c r="R21" s="113" t="s">
        <v>53</v>
      </c>
    </row>
    <row r="22" spans="1:18" s="276" customFormat="1" ht="56.25" x14ac:dyDescent="0.3">
      <c r="A22" s="108">
        <f>ROW()-2</f>
        <v>20</v>
      </c>
      <c r="B22" s="106" t="s">
        <v>591</v>
      </c>
      <c r="C22" s="87" t="s">
        <v>207</v>
      </c>
      <c r="D22" s="106" t="s">
        <v>126</v>
      </c>
      <c r="E22" s="107">
        <v>40304</v>
      </c>
      <c r="F22" s="106" t="s">
        <v>592</v>
      </c>
      <c r="G22" s="106" t="s">
        <v>109</v>
      </c>
      <c r="H22" s="105">
        <f>SUM(Таблица27[[#This Row],[Средний балл аттестата]:[Балл первоочередной]])</f>
        <v>3.89</v>
      </c>
      <c r="I22" s="106">
        <v>3.89</v>
      </c>
      <c r="J22" s="105" t="s">
        <v>552</v>
      </c>
      <c r="K22" s="105"/>
      <c r="L22" s="271" t="s">
        <v>375</v>
      </c>
      <c r="M22" s="106" t="s">
        <v>4</v>
      </c>
      <c r="N22" s="106"/>
      <c r="O22" s="106"/>
      <c r="P22" s="106" t="s">
        <v>52</v>
      </c>
      <c r="Q22" s="106" t="s">
        <v>52</v>
      </c>
      <c r="R22" s="138" t="s">
        <v>52</v>
      </c>
    </row>
    <row r="23" spans="1:18" s="85" customFormat="1" ht="81" customHeight="1" x14ac:dyDescent="0.25">
      <c r="A23" s="108">
        <f>ROW()-2</f>
        <v>21</v>
      </c>
      <c r="B23" s="87" t="s">
        <v>680</v>
      </c>
      <c r="C23" s="87" t="s">
        <v>208</v>
      </c>
      <c r="D23" s="87" t="s">
        <v>128</v>
      </c>
      <c r="E23" s="88">
        <v>40422</v>
      </c>
      <c r="F23" s="87" t="s">
        <v>681</v>
      </c>
      <c r="G23" s="87"/>
      <c r="H23" s="89">
        <f>SUM(Таблица27[[#This Row],[Средний балл аттестата]:[Балл первоочередной]])</f>
        <v>3.89</v>
      </c>
      <c r="I23" s="87">
        <v>3.89</v>
      </c>
      <c r="J23" s="89" t="s">
        <v>552</v>
      </c>
      <c r="K23" s="89"/>
      <c r="L23" s="260" t="s">
        <v>375</v>
      </c>
      <c r="M23" s="87" t="s">
        <v>4</v>
      </c>
      <c r="N23" s="87" t="s">
        <v>111</v>
      </c>
      <c r="O23" s="87" t="s">
        <v>725</v>
      </c>
      <c r="P23" s="87" t="s">
        <v>52</v>
      </c>
      <c r="Q23" s="87"/>
      <c r="R23" s="113" t="s">
        <v>52</v>
      </c>
    </row>
    <row r="24" spans="1:18" s="276" customFormat="1" ht="76.5" customHeight="1" x14ac:dyDescent="0.3">
      <c r="A24" s="108">
        <f>ROW()-2</f>
        <v>22</v>
      </c>
      <c r="B24" s="106" t="s">
        <v>571</v>
      </c>
      <c r="C24" s="87" t="s">
        <v>207</v>
      </c>
      <c r="D24" s="106" t="s">
        <v>126</v>
      </c>
      <c r="E24" s="106" t="s">
        <v>572</v>
      </c>
      <c r="F24" s="106" t="s">
        <v>573</v>
      </c>
      <c r="G24" s="106" t="s">
        <v>574</v>
      </c>
      <c r="H24" s="105">
        <f>SUM(Таблица27[[#This Row],[Средний балл аттестата]:[Балл первоочередной]])</f>
        <v>3.68</v>
      </c>
      <c r="I24" s="106">
        <v>3.68</v>
      </c>
      <c r="J24" s="105" t="s">
        <v>552</v>
      </c>
      <c r="K24" s="105"/>
      <c r="L24" s="271" t="s">
        <v>375</v>
      </c>
      <c r="M24" s="106" t="s">
        <v>4</v>
      </c>
      <c r="N24" s="106"/>
      <c r="O24" s="106"/>
      <c r="P24" s="106" t="s">
        <v>52</v>
      </c>
      <c r="Q24" s="106" t="s">
        <v>52</v>
      </c>
      <c r="R24" s="138" t="s">
        <v>52</v>
      </c>
    </row>
    <row r="25" spans="1:18" s="85" customFormat="1" ht="75" x14ac:dyDescent="0.25">
      <c r="A25" s="221">
        <v>23</v>
      </c>
      <c r="B25" s="201" t="s">
        <v>734</v>
      </c>
      <c r="C25" s="90" t="s">
        <v>209</v>
      </c>
      <c r="D25" s="197" t="s">
        <v>126</v>
      </c>
      <c r="E25" s="195">
        <v>39869</v>
      </c>
      <c r="F25" s="197" t="s">
        <v>735</v>
      </c>
      <c r="G25" s="197"/>
      <c r="H25" s="196">
        <f>SUM(Таблица27[[#This Row],[Средний балл аттестата]:[Балл первоочередной]])</f>
        <v>3.68</v>
      </c>
      <c r="I25" s="196">
        <v>3.68</v>
      </c>
      <c r="J25" s="197" t="s">
        <v>552</v>
      </c>
      <c r="K25" s="197"/>
      <c r="L25" s="260" t="s">
        <v>375</v>
      </c>
      <c r="M25" s="197" t="s">
        <v>695</v>
      </c>
      <c r="N25" s="197" t="s">
        <v>4</v>
      </c>
      <c r="O25" s="197"/>
      <c r="P25" s="197" t="s">
        <v>52</v>
      </c>
      <c r="Q25" s="197" t="s">
        <v>52</v>
      </c>
      <c r="R25" s="203" t="s">
        <v>52</v>
      </c>
    </row>
    <row r="26" spans="1:18" s="85" customFormat="1" ht="75" x14ac:dyDescent="0.25">
      <c r="A26" s="108">
        <f xml:space="preserve"> ROW()-2</f>
        <v>24</v>
      </c>
      <c r="B26" s="90" t="s">
        <v>624</v>
      </c>
      <c r="C26" s="90" t="s">
        <v>207</v>
      </c>
      <c r="D26" s="87" t="s">
        <v>126</v>
      </c>
      <c r="E26" s="88">
        <v>40458</v>
      </c>
      <c r="F26" s="87" t="s">
        <v>625</v>
      </c>
      <c r="G26" s="87" t="s">
        <v>626</v>
      </c>
      <c r="H26" s="89">
        <f>SUM(Таблица27[[#This Row],[Средний балл аттестата]:[Балл первоочередной]])</f>
        <v>3.63</v>
      </c>
      <c r="I26" s="89">
        <v>3.63</v>
      </c>
      <c r="J26" s="89" t="s">
        <v>552</v>
      </c>
      <c r="K26" s="89"/>
      <c r="L26" s="260" t="s">
        <v>375</v>
      </c>
      <c r="M26" s="87" t="s">
        <v>44</v>
      </c>
      <c r="N26" s="87" t="s">
        <v>4</v>
      </c>
      <c r="O26" s="87" t="s">
        <v>695</v>
      </c>
      <c r="P26" s="87" t="s">
        <v>52</v>
      </c>
      <c r="Q26" s="87" t="s">
        <v>52</v>
      </c>
      <c r="R26" s="113" t="s">
        <v>52</v>
      </c>
    </row>
    <row r="27" spans="1:18" s="85" customFormat="1" ht="67.5" customHeight="1" x14ac:dyDescent="0.25">
      <c r="A27" s="108">
        <f>ROW()-2</f>
        <v>25</v>
      </c>
      <c r="B27" s="90" t="s">
        <v>165</v>
      </c>
      <c r="C27" s="89" t="s">
        <v>207</v>
      </c>
      <c r="D27" s="87" t="s">
        <v>128</v>
      </c>
      <c r="E27" s="88">
        <v>40432</v>
      </c>
      <c r="F27" s="87" t="s">
        <v>166</v>
      </c>
      <c r="G27" s="87" t="s">
        <v>109</v>
      </c>
      <c r="H27" s="89">
        <f>SUM(Таблица27[[#This Row],[Средний балл аттестата]:[Балл первоочередной]])</f>
        <v>3.56</v>
      </c>
      <c r="I27" s="89">
        <v>3.56</v>
      </c>
      <c r="J27" s="89" t="s">
        <v>552</v>
      </c>
      <c r="K27" s="89"/>
      <c r="L27" s="260" t="s">
        <v>375</v>
      </c>
      <c r="M27" s="87" t="s">
        <v>4</v>
      </c>
      <c r="N27" s="87"/>
      <c r="O27" s="87"/>
      <c r="P27" s="87" t="s">
        <v>167</v>
      </c>
      <c r="Q27" s="87" t="s">
        <v>52</v>
      </c>
      <c r="R27" s="113" t="s">
        <v>52</v>
      </c>
    </row>
    <row r="28" spans="1:18" ht="72.75" customHeight="1" x14ac:dyDescent="0.25"/>
    <row r="29" spans="1:18" ht="72.75" customHeight="1" x14ac:dyDescent="0.25"/>
  </sheetData>
  <mergeCells count="1">
    <mergeCell ref="A1:Q1"/>
  </mergeCells>
  <phoneticPr fontId="10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80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59"/>
  <sheetViews>
    <sheetView topLeftCell="A23" zoomScaleNormal="100" zoomScaleSheetLayoutView="25" workbookViewId="0">
      <selection activeCell="A28" sqref="A28:XFD124"/>
    </sheetView>
  </sheetViews>
  <sheetFormatPr defaultRowHeight="15" x14ac:dyDescent="0.25"/>
  <cols>
    <col min="1" max="1" width="13.85546875" style="31" customWidth="1"/>
    <col min="2" max="2" width="12.42578125" customWidth="1"/>
    <col min="3" max="3" width="12.42578125" hidden="1" customWidth="1"/>
    <col min="4" max="4" width="13.42578125" hidden="1" customWidth="1"/>
    <col min="5" max="5" width="20.140625" hidden="1" customWidth="1"/>
    <col min="6" max="6" width="23.28515625" hidden="1" customWidth="1"/>
    <col min="7" max="7" width="22.7109375" hidden="1" customWidth="1"/>
    <col min="8" max="8" width="15.140625" customWidth="1"/>
    <col min="9" max="9" width="16.7109375" style="1" customWidth="1"/>
    <col min="10" max="10" width="16.28515625" customWidth="1"/>
    <col min="11" max="11" width="15.85546875" customWidth="1"/>
    <col min="12" max="12" width="15.42578125" customWidth="1"/>
    <col min="13" max="13" width="22.140625" customWidth="1"/>
    <col min="14" max="14" width="18.28515625" customWidth="1"/>
    <col min="15" max="15" width="18.85546875" customWidth="1"/>
    <col min="16" max="16" width="11.42578125" customWidth="1"/>
    <col min="17" max="17" width="28" customWidth="1"/>
  </cols>
  <sheetData>
    <row r="1" spans="1:18" ht="136.5" customHeight="1" x14ac:dyDescent="0.85">
      <c r="A1" s="307" t="s">
        <v>760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</row>
    <row r="2" spans="1:18" ht="63" x14ac:dyDescent="0.25">
      <c r="A2" s="67" t="s">
        <v>46</v>
      </c>
      <c r="B2" s="60" t="s">
        <v>10</v>
      </c>
      <c r="C2" s="60" t="s">
        <v>210</v>
      </c>
      <c r="D2" s="60" t="s">
        <v>27</v>
      </c>
      <c r="E2" s="60" t="s">
        <v>28</v>
      </c>
      <c r="F2" s="60" t="s">
        <v>22</v>
      </c>
      <c r="G2" s="60" t="s">
        <v>23</v>
      </c>
      <c r="H2" s="61" t="s">
        <v>29</v>
      </c>
      <c r="I2" s="61" t="s">
        <v>2</v>
      </c>
      <c r="J2" s="60" t="s">
        <v>30</v>
      </c>
      <c r="K2" s="58" t="s">
        <v>47</v>
      </c>
      <c r="L2" s="60" t="s">
        <v>13</v>
      </c>
      <c r="M2" s="60" t="s">
        <v>1</v>
      </c>
      <c r="N2" s="60" t="s">
        <v>8</v>
      </c>
      <c r="O2" s="60" t="s">
        <v>9</v>
      </c>
      <c r="P2" s="60" t="s">
        <v>21</v>
      </c>
      <c r="Q2" s="60" t="s">
        <v>38</v>
      </c>
      <c r="R2" s="62" t="s">
        <v>18</v>
      </c>
    </row>
    <row r="3" spans="1:18" s="8" customFormat="1" ht="64.5" customHeight="1" x14ac:dyDescent="0.25">
      <c r="A3" s="98">
        <f>ROW()-2</f>
        <v>1</v>
      </c>
      <c r="B3" s="90" t="s">
        <v>246</v>
      </c>
      <c r="C3" s="90" t="s">
        <v>207</v>
      </c>
      <c r="D3" s="87" t="s">
        <v>126</v>
      </c>
      <c r="E3" s="88">
        <v>40593</v>
      </c>
      <c r="F3" s="87" t="s">
        <v>288</v>
      </c>
      <c r="G3" s="87" t="s">
        <v>109</v>
      </c>
      <c r="H3" s="89">
        <f>SUM(Таблица26[[#This Row],[Средний балл аттестата]:[Балл первоочередной]])</f>
        <v>15</v>
      </c>
      <c r="I3" s="89">
        <v>5</v>
      </c>
      <c r="J3" s="89">
        <v>10</v>
      </c>
      <c r="K3" s="87"/>
      <c r="L3" s="260" t="s">
        <v>375</v>
      </c>
      <c r="M3" s="87" t="s">
        <v>5</v>
      </c>
      <c r="N3" s="87"/>
      <c r="O3" s="87"/>
      <c r="P3" s="87" t="s">
        <v>52</v>
      </c>
      <c r="Q3" s="87" t="s">
        <v>52</v>
      </c>
      <c r="R3" s="113" t="s">
        <v>52</v>
      </c>
    </row>
    <row r="4" spans="1:18" s="8" customFormat="1" ht="56.25" x14ac:dyDescent="0.25">
      <c r="A4" s="98">
        <f>ROW()-2</f>
        <v>2</v>
      </c>
      <c r="B4" s="90" t="s">
        <v>731</v>
      </c>
      <c r="C4" s="90" t="s">
        <v>207</v>
      </c>
      <c r="D4" s="87" t="s">
        <v>128</v>
      </c>
      <c r="E4" s="88">
        <v>39799</v>
      </c>
      <c r="F4" s="87" t="s">
        <v>732</v>
      </c>
      <c r="G4" s="87"/>
      <c r="H4" s="89">
        <f>SUM(Таблица26[[#This Row],[Средний балл аттестата]:[Балл первоочередной]])</f>
        <v>15</v>
      </c>
      <c r="I4" s="89">
        <v>5</v>
      </c>
      <c r="J4" s="89">
        <v>10</v>
      </c>
      <c r="K4" s="87"/>
      <c r="L4" s="260" t="s">
        <v>375</v>
      </c>
      <c r="M4" s="87" t="s">
        <v>5</v>
      </c>
      <c r="N4" s="87" t="s">
        <v>153</v>
      </c>
      <c r="O4" s="87"/>
      <c r="P4" s="201" t="s">
        <v>52</v>
      </c>
      <c r="Q4" s="197" t="s">
        <v>52</v>
      </c>
      <c r="R4" s="113" t="s">
        <v>53</v>
      </c>
    </row>
    <row r="5" spans="1:18" s="8" customFormat="1" ht="56.25" x14ac:dyDescent="0.25">
      <c r="A5" s="98">
        <f>ROW()-2</f>
        <v>3</v>
      </c>
      <c r="B5" s="90" t="s">
        <v>575</v>
      </c>
      <c r="C5" s="90" t="s">
        <v>207</v>
      </c>
      <c r="D5" s="87" t="s">
        <v>126</v>
      </c>
      <c r="E5" s="88">
        <v>40342</v>
      </c>
      <c r="F5" s="87" t="s">
        <v>576</v>
      </c>
      <c r="G5" s="87" t="s">
        <v>109</v>
      </c>
      <c r="H5" s="89">
        <f>SUM(Таблица26[[#This Row],[Средний балл аттестата]:[Балл первоочередной]])</f>
        <v>14.82</v>
      </c>
      <c r="I5" s="89">
        <v>4.82</v>
      </c>
      <c r="J5" s="89">
        <v>10</v>
      </c>
      <c r="K5" s="87"/>
      <c r="L5" s="260" t="s">
        <v>375</v>
      </c>
      <c r="M5" s="87" t="s">
        <v>5</v>
      </c>
      <c r="N5" s="87" t="s">
        <v>153</v>
      </c>
      <c r="O5" s="87" t="s">
        <v>3</v>
      </c>
      <c r="P5" s="87" t="s">
        <v>52</v>
      </c>
      <c r="Q5" s="87" t="s">
        <v>52</v>
      </c>
      <c r="R5" s="113" t="s">
        <v>52</v>
      </c>
    </row>
    <row r="6" spans="1:18" s="8" customFormat="1" ht="75" x14ac:dyDescent="0.25">
      <c r="A6" s="98">
        <f>ROW()-2</f>
        <v>4</v>
      </c>
      <c r="B6" s="90" t="s">
        <v>173</v>
      </c>
      <c r="C6" s="87" t="s">
        <v>207</v>
      </c>
      <c r="D6" s="87" t="s">
        <v>128</v>
      </c>
      <c r="E6" s="88">
        <v>38890</v>
      </c>
      <c r="F6" s="87" t="s">
        <v>174</v>
      </c>
      <c r="G6" s="87" t="s">
        <v>175</v>
      </c>
      <c r="H6" s="89">
        <f>SUM(Таблица26[[#This Row],[Средний балл аттестата]:[Балл первоочередной]])</f>
        <v>14.780000000000001</v>
      </c>
      <c r="I6" s="89">
        <v>4.78</v>
      </c>
      <c r="J6" s="89">
        <v>10</v>
      </c>
      <c r="K6" s="87"/>
      <c r="L6" s="260" t="s">
        <v>375</v>
      </c>
      <c r="M6" s="87" t="s">
        <v>5</v>
      </c>
      <c r="N6" s="87" t="s">
        <v>153</v>
      </c>
      <c r="O6" s="87"/>
      <c r="P6" s="87" t="s">
        <v>52</v>
      </c>
      <c r="Q6" s="87" t="s">
        <v>193</v>
      </c>
      <c r="R6" s="113" t="s">
        <v>53</v>
      </c>
    </row>
    <row r="7" spans="1:18" s="8" customFormat="1" ht="37.5" x14ac:dyDescent="0.25">
      <c r="A7" s="98">
        <f>ROW()-2</f>
        <v>5</v>
      </c>
      <c r="B7" s="90" t="s">
        <v>602</v>
      </c>
      <c r="C7" s="90" t="s">
        <v>207</v>
      </c>
      <c r="D7" s="90" t="s">
        <v>126</v>
      </c>
      <c r="E7" s="88">
        <v>40335</v>
      </c>
      <c r="F7" s="87" t="s">
        <v>603</v>
      </c>
      <c r="G7" s="87" t="s">
        <v>109</v>
      </c>
      <c r="H7" s="89">
        <f>SUM(Таблица26[[#This Row],[Средний балл аттестата]:[Балл первоочередной]])</f>
        <v>14.67</v>
      </c>
      <c r="I7" s="89">
        <v>4.67</v>
      </c>
      <c r="J7" s="89">
        <v>10</v>
      </c>
      <c r="K7" s="87"/>
      <c r="L7" s="260" t="s">
        <v>375</v>
      </c>
      <c r="M7" s="87" t="s">
        <v>5</v>
      </c>
      <c r="N7" s="87"/>
      <c r="O7" s="87"/>
      <c r="P7" s="87" t="s">
        <v>52</v>
      </c>
      <c r="Q7" s="87" t="s">
        <v>52</v>
      </c>
      <c r="R7" s="113" t="s">
        <v>52</v>
      </c>
    </row>
    <row r="8" spans="1:18" s="8" customFormat="1" ht="69" customHeight="1" x14ac:dyDescent="0.25">
      <c r="A8" s="98">
        <f>ROW()-2</f>
        <v>6</v>
      </c>
      <c r="B8" s="90" t="s">
        <v>63</v>
      </c>
      <c r="C8" s="90" t="s">
        <v>207</v>
      </c>
      <c r="D8" s="90" t="s">
        <v>126</v>
      </c>
      <c r="E8" s="88" t="s">
        <v>64</v>
      </c>
      <c r="F8" s="87" t="s">
        <v>65</v>
      </c>
      <c r="G8" s="87" t="s">
        <v>66</v>
      </c>
      <c r="H8" s="89">
        <f>SUM(Таблица26[[#This Row],[Средний балл аттестата]:[Балл первоочередной]])</f>
        <v>14.629999999999999</v>
      </c>
      <c r="I8" s="89">
        <v>4.63</v>
      </c>
      <c r="J8" s="89">
        <v>10</v>
      </c>
      <c r="K8" s="87"/>
      <c r="L8" s="260" t="s">
        <v>375</v>
      </c>
      <c r="M8" s="87" t="s">
        <v>5</v>
      </c>
      <c r="N8" s="87"/>
      <c r="O8" s="87"/>
      <c r="P8" s="87" t="s">
        <v>52</v>
      </c>
      <c r="Q8" s="87" t="s">
        <v>52</v>
      </c>
      <c r="R8" s="113" t="s">
        <v>52</v>
      </c>
    </row>
    <row r="9" spans="1:18" s="8" customFormat="1" ht="56.25" x14ac:dyDescent="0.25">
      <c r="A9" s="98">
        <f>ROW()-2</f>
        <v>7</v>
      </c>
      <c r="B9" s="88" t="s">
        <v>674</v>
      </c>
      <c r="C9" s="88" t="s">
        <v>207</v>
      </c>
      <c r="D9" s="87" t="s">
        <v>128</v>
      </c>
      <c r="E9" s="88">
        <v>40525</v>
      </c>
      <c r="F9" s="87" t="s">
        <v>675</v>
      </c>
      <c r="G9" s="87" t="s">
        <v>109</v>
      </c>
      <c r="H9" s="89">
        <f>SUM(Таблица26[[#This Row],[Средний балл аттестата]:[Балл первоочередной]])</f>
        <v>14.5</v>
      </c>
      <c r="I9" s="89">
        <v>4.5</v>
      </c>
      <c r="J9" s="89">
        <v>10</v>
      </c>
      <c r="K9" s="87"/>
      <c r="L9" s="260" t="s">
        <v>375</v>
      </c>
      <c r="M9" s="87" t="s">
        <v>5</v>
      </c>
      <c r="N9" s="87" t="s">
        <v>430</v>
      </c>
      <c r="O9" s="87"/>
      <c r="P9" s="87" t="s">
        <v>52</v>
      </c>
      <c r="Q9" s="87" t="s">
        <v>52</v>
      </c>
      <c r="R9" s="113" t="s">
        <v>52</v>
      </c>
    </row>
    <row r="10" spans="1:18" s="8" customFormat="1" ht="83.25" customHeight="1" x14ac:dyDescent="0.25">
      <c r="A10" s="98">
        <f>ROW()-2</f>
        <v>8</v>
      </c>
      <c r="B10" s="87" t="s">
        <v>561</v>
      </c>
      <c r="C10" s="87" t="s">
        <v>207</v>
      </c>
      <c r="D10" s="87" t="s">
        <v>126</v>
      </c>
      <c r="E10" s="88">
        <v>39797</v>
      </c>
      <c r="F10" s="87" t="s">
        <v>562</v>
      </c>
      <c r="G10" s="87" t="s">
        <v>109</v>
      </c>
      <c r="H10" s="89">
        <f>SUM(Таблица26[[#This Row],[Средний балл аттестата]:[Балл первоочередной]])</f>
        <v>14.45</v>
      </c>
      <c r="I10" s="89">
        <v>4.45</v>
      </c>
      <c r="J10" s="89">
        <v>10</v>
      </c>
      <c r="K10" s="89"/>
      <c r="L10" s="269" t="s">
        <v>375</v>
      </c>
      <c r="M10" s="87" t="s">
        <v>5</v>
      </c>
      <c r="N10" s="87"/>
      <c r="O10" s="87"/>
      <c r="P10" s="87" t="s">
        <v>52</v>
      </c>
      <c r="Q10" s="87" t="s">
        <v>52</v>
      </c>
      <c r="R10" s="113" t="s">
        <v>52</v>
      </c>
    </row>
    <row r="11" spans="1:18" s="120" customFormat="1" ht="56.25" x14ac:dyDescent="0.25">
      <c r="A11" s="143">
        <f>ROW()-2</f>
        <v>9</v>
      </c>
      <c r="B11" s="98" t="s">
        <v>215</v>
      </c>
      <c r="C11" s="98" t="s">
        <v>207</v>
      </c>
      <c r="D11" s="97" t="s">
        <v>126</v>
      </c>
      <c r="E11" s="99">
        <v>40375</v>
      </c>
      <c r="F11" s="97" t="s">
        <v>216</v>
      </c>
      <c r="G11" s="97" t="s">
        <v>109</v>
      </c>
      <c r="H11" s="100">
        <f>SUM(Таблица26[[#This Row],[Средний балл аттестата]:[Балл первоочередной]])</f>
        <v>14.379999999999999</v>
      </c>
      <c r="I11" s="100">
        <v>4.38</v>
      </c>
      <c r="J11" s="100">
        <v>10</v>
      </c>
      <c r="K11" s="97"/>
      <c r="L11" s="260" t="s">
        <v>375</v>
      </c>
      <c r="M11" s="97" t="s">
        <v>5</v>
      </c>
      <c r="N11" s="97"/>
      <c r="O11" s="97"/>
      <c r="P11" s="97" t="s">
        <v>52</v>
      </c>
      <c r="Q11" s="97" t="s">
        <v>52</v>
      </c>
      <c r="R11" s="97" t="s">
        <v>52</v>
      </c>
    </row>
    <row r="12" spans="1:18" s="8" customFormat="1" ht="75" x14ac:dyDescent="0.25">
      <c r="A12" s="98">
        <f>ROW()-2</f>
        <v>10</v>
      </c>
      <c r="B12" s="87" t="s">
        <v>630</v>
      </c>
      <c r="C12" s="97" t="s">
        <v>208</v>
      </c>
      <c r="D12" s="87" t="s">
        <v>128</v>
      </c>
      <c r="E12" s="88">
        <v>40079</v>
      </c>
      <c r="F12" s="87" t="s">
        <v>631</v>
      </c>
      <c r="G12" s="87" t="s">
        <v>109</v>
      </c>
      <c r="H12" s="89">
        <f>SUM(Таблица26[[#This Row],[Средний балл аттестата]:[Балл первоочередной]])</f>
        <v>14.35</v>
      </c>
      <c r="I12" s="87">
        <v>4.3499999999999996</v>
      </c>
      <c r="J12" s="89">
        <v>10</v>
      </c>
      <c r="K12" s="89"/>
      <c r="L12" s="260" t="s">
        <v>375</v>
      </c>
      <c r="M12" s="87" t="s">
        <v>5</v>
      </c>
      <c r="N12" s="87"/>
      <c r="O12" s="87"/>
      <c r="P12" s="87" t="s">
        <v>52</v>
      </c>
      <c r="Q12" s="87" t="s">
        <v>52</v>
      </c>
      <c r="R12" s="113" t="s">
        <v>53</v>
      </c>
    </row>
    <row r="13" spans="1:18" s="8" customFormat="1" ht="37.5" x14ac:dyDescent="0.25">
      <c r="A13" s="98">
        <f>ROW()-2</f>
        <v>11</v>
      </c>
      <c r="B13" s="90" t="s">
        <v>667</v>
      </c>
      <c r="C13" s="98" t="s">
        <v>207</v>
      </c>
      <c r="D13" s="87" t="s">
        <v>126</v>
      </c>
      <c r="E13" s="88">
        <v>39604</v>
      </c>
      <c r="F13" s="87" t="s">
        <v>668</v>
      </c>
      <c r="G13" s="87" t="s">
        <v>109</v>
      </c>
      <c r="H13" s="89">
        <f>SUM(Таблица26[[#This Row],[Средний балл аттестата]:[Балл первоочередной]])</f>
        <v>14.25</v>
      </c>
      <c r="I13" s="89">
        <v>4.25</v>
      </c>
      <c r="J13" s="89">
        <v>10</v>
      </c>
      <c r="K13" s="87"/>
      <c r="L13" s="260" t="s">
        <v>375</v>
      </c>
      <c r="M13" s="87" t="s">
        <v>5</v>
      </c>
      <c r="N13" s="87"/>
      <c r="O13" s="87"/>
      <c r="P13" s="87" t="s">
        <v>52</v>
      </c>
      <c r="Q13" s="87" t="s">
        <v>52</v>
      </c>
      <c r="R13" s="113" t="s">
        <v>52</v>
      </c>
    </row>
    <row r="14" spans="1:18" s="8" customFormat="1" ht="75" x14ac:dyDescent="0.25">
      <c r="A14" s="98">
        <f>ROW()-2</f>
        <v>12</v>
      </c>
      <c r="B14" s="190" t="s">
        <v>245</v>
      </c>
      <c r="C14" s="172" t="s">
        <v>209</v>
      </c>
      <c r="D14" s="190" t="s">
        <v>126</v>
      </c>
      <c r="E14" s="191">
        <v>39611</v>
      </c>
      <c r="F14" s="190" t="s">
        <v>247</v>
      </c>
      <c r="G14" s="190" t="s">
        <v>109</v>
      </c>
      <c r="H14" s="192">
        <f>SUM(Таблица26[[#This Row],[Средний балл аттестата]:[Балл первоочередной]])</f>
        <v>14.21</v>
      </c>
      <c r="I14" s="190">
        <v>4.21</v>
      </c>
      <c r="J14" s="192">
        <v>10</v>
      </c>
      <c r="K14" s="190"/>
      <c r="L14" s="260" t="s">
        <v>375</v>
      </c>
      <c r="M14" s="190" t="s">
        <v>5</v>
      </c>
      <c r="N14" s="190" t="s">
        <v>661</v>
      </c>
      <c r="O14" s="190" t="s">
        <v>3</v>
      </c>
      <c r="P14" s="190" t="s">
        <v>52</v>
      </c>
      <c r="Q14" s="190" t="s">
        <v>52</v>
      </c>
      <c r="R14" s="199" t="s">
        <v>52</v>
      </c>
    </row>
    <row r="15" spans="1:18" s="8" customFormat="1" ht="37.5" x14ac:dyDescent="0.25">
      <c r="A15" s="98">
        <f>ROW()-2</f>
        <v>13</v>
      </c>
      <c r="B15" s="90" t="s">
        <v>419</v>
      </c>
      <c r="C15" s="90" t="s">
        <v>207</v>
      </c>
      <c r="D15" s="87" t="s">
        <v>128</v>
      </c>
      <c r="E15" s="88">
        <v>40267</v>
      </c>
      <c r="F15" s="87" t="s">
        <v>420</v>
      </c>
      <c r="G15" s="87" t="s">
        <v>109</v>
      </c>
      <c r="H15" s="89">
        <f>SUM(Таблица26[[#This Row],[Средний балл аттестата]:[Балл первоочередной]])</f>
        <v>14.17</v>
      </c>
      <c r="I15" s="89">
        <v>4.17</v>
      </c>
      <c r="J15" s="89">
        <v>10</v>
      </c>
      <c r="K15" s="87"/>
      <c r="L15" s="260" t="s">
        <v>375</v>
      </c>
      <c r="M15" s="87" t="s">
        <v>5</v>
      </c>
      <c r="N15" s="87"/>
      <c r="O15" s="87"/>
      <c r="P15" s="87" t="s">
        <v>52</v>
      </c>
      <c r="Q15" s="87" t="s">
        <v>52</v>
      </c>
      <c r="R15" s="113" t="s">
        <v>52</v>
      </c>
    </row>
    <row r="16" spans="1:18" s="8" customFormat="1" ht="56.25" x14ac:dyDescent="0.25">
      <c r="A16" s="98">
        <f>ROW()-2</f>
        <v>14</v>
      </c>
      <c r="B16" s="90" t="s">
        <v>190</v>
      </c>
      <c r="C16" s="90" t="s">
        <v>208</v>
      </c>
      <c r="D16" s="87" t="s">
        <v>128</v>
      </c>
      <c r="E16" s="88">
        <v>40620</v>
      </c>
      <c r="F16" s="87" t="s">
        <v>189</v>
      </c>
      <c r="G16" s="87" t="s">
        <v>109</v>
      </c>
      <c r="H16" s="89">
        <f>SUM(Таблица26[[#This Row],[Средний балл аттестата]:[Балл первоочередной]])</f>
        <v>14.11</v>
      </c>
      <c r="I16" s="89">
        <v>4.1100000000000003</v>
      </c>
      <c r="J16" s="89">
        <v>10</v>
      </c>
      <c r="K16" s="87"/>
      <c r="L16" s="260" t="s">
        <v>375</v>
      </c>
      <c r="M16" s="87" t="s">
        <v>5</v>
      </c>
      <c r="N16" s="87" t="s">
        <v>153</v>
      </c>
      <c r="O16" s="87"/>
      <c r="P16" s="87" t="s">
        <v>52</v>
      </c>
      <c r="Q16" s="87" t="s">
        <v>52</v>
      </c>
      <c r="R16" s="113" t="s">
        <v>53</v>
      </c>
    </row>
    <row r="17" spans="1:20" s="8" customFormat="1" ht="37.5" x14ac:dyDescent="0.25">
      <c r="A17" s="108">
        <f>ROW()-2</f>
        <v>15</v>
      </c>
      <c r="B17" s="90" t="s">
        <v>458</v>
      </c>
      <c r="C17" s="90" t="s">
        <v>207</v>
      </c>
      <c r="D17" s="87" t="s">
        <v>128</v>
      </c>
      <c r="E17" s="88">
        <v>39604</v>
      </c>
      <c r="F17" s="87" t="s">
        <v>459</v>
      </c>
      <c r="G17" s="87" t="s">
        <v>109</v>
      </c>
      <c r="H17" s="89">
        <f>SUM(Таблица26[[#This Row],[Средний балл аттестата]:[Балл первоочередной]])</f>
        <v>14.1</v>
      </c>
      <c r="I17" s="89">
        <v>4.0999999999999996</v>
      </c>
      <c r="J17" s="89">
        <v>10</v>
      </c>
      <c r="K17" s="87"/>
      <c r="L17" s="260" t="s">
        <v>375</v>
      </c>
      <c r="M17" s="87" t="s">
        <v>5</v>
      </c>
      <c r="N17" s="87"/>
      <c r="O17" s="87"/>
      <c r="P17" s="87" t="s">
        <v>52</v>
      </c>
      <c r="Q17" s="87" t="s">
        <v>52</v>
      </c>
      <c r="R17" s="113" t="s">
        <v>52</v>
      </c>
    </row>
    <row r="18" spans="1:20" s="8" customFormat="1" ht="63.75" customHeight="1" x14ac:dyDescent="0.25">
      <c r="A18" s="108">
        <f>ROW()-2</f>
        <v>16</v>
      </c>
      <c r="B18" s="90" t="s">
        <v>77</v>
      </c>
      <c r="C18" s="90" t="s">
        <v>207</v>
      </c>
      <c r="D18" s="87" t="s">
        <v>126</v>
      </c>
      <c r="E18" s="88" t="s">
        <v>78</v>
      </c>
      <c r="F18" s="87" t="s">
        <v>79</v>
      </c>
      <c r="G18" s="87" t="s">
        <v>79</v>
      </c>
      <c r="H18" s="89">
        <f>SUM(Таблица26[[#This Row],[Средний балл аттестата]:[Балл первоочередной]])</f>
        <v>13.94</v>
      </c>
      <c r="I18" s="89">
        <v>3.94</v>
      </c>
      <c r="J18" s="89">
        <v>10</v>
      </c>
      <c r="K18" s="87"/>
      <c r="L18" s="260" t="s">
        <v>375</v>
      </c>
      <c r="M18" s="87" t="s">
        <v>5</v>
      </c>
      <c r="N18" s="87"/>
      <c r="O18" s="87"/>
      <c r="P18" s="87" t="s">
        <v>52</v>
      </c>
      <c r="Q18" s="87" t="s">
        <v>52</v>
      </c>
      <c r="R18" s="113" t="s">
        <v>52</v>
      </c>
    </row>
    <row r="19" spans="1:20" s="8" customFormat="1" ht="56.25" x14ac:dyDescent="0.25">
      <c r="A19" s="98">
        <f>ROW()-2</f>
        <v>17</v>
      </c>
      <c r="B19" s="90" t="s">
        <v>736</v>
      </c>
      <c r="C19" s="90" t="s">
        <v>207</v>
      </c>
      <c r="D19" s="87" t="s">
        <v>126</v>
      </c>
      <c r="E19" s="88">
        <v>40343</v>
      </c>
      <c r="F19" s="87" t="s">
        <v>737</v>
      </c>
      <c r="G19" s="87"/>
      <c r="H19" s="89">
        <f>SUM(Таблица26[[#This Row],[Средний балл аттестата]:[Балл первоочередной]])</f>
        <v>13.559999999999999</v>
      </c>
      <c r="I19" s="89">
        <v>4.5599999999999996</v>
      </c>
      <c r="J19" s="89">
        <v>9</v>
      </c>
      <c r="K19" s="87"/>
      <c r="L19" s="260" t="s">
        <v>375</v>
      </c>
      <c r="M19" s="87" t="s">
        <v>5</v>
      </c>
      <c r="N19" s="87"/>
      <c r="O19" s="87"/>
      <c r="P19" s="201" t="s">
        <v>52</v>
      </c>
      <c r="Q19" s="197" t="s">
        <v>52</v>
      </c>
      <c r="R19" s="113" t="s">
        <v>52</v>
      </c>
    </row>
    <row r="20" spans="1:20" s="8" customFormat="1" ht="56.25" x14ac:dyDescent="0.25">
      <c r="A20" s="98">
        <f>ROW()-2</f>
        <v>18</v>
      </c>
      <c r="B20" s="90" t="s">
        <v>513</v>
      </c>
      <c r="C20" s="90" t="s">
        <v>207</v>
      </c>
      <c r="D20" s="87" t="s">
        <v>126</v>
      </c>
      <c r="E20" s="88">
        <v>39787</v>
      </c>
      <c r="F20" s="87" t="s">
        <v>514</v>
      </c>
      <c r="G20" s="87" t="s">
        <v>109</v>
      </c>
      <c r="H20" s="89">
        <f>SUM(Таблица26[[#This Row],[Средний балл аттестата]:[Балл первоочередной]])</f>
        <v>13.44</v>
      </c>
      <c r="I20" s="89">
        <v>3.44</v>
      </c>
      <c r="J20" s="89">
        <v>10</v>
      </c>
      <c r="K20" s="87"/>
      <c r="L20" s="260" t="s">
        <v>375</v>
      </c>
      <c r="M20" s="87" t="s">
        <v>5</v>
      </c>
      <c r="N20" s="87"/>
      <c r="O20" s="87"/>
      <c r="P20" s="87" t="s">
        <v>52</v>
      </c>
      <c r="Q20" s="87" t="s">
        <v>52</v>
      </c>
      <c r="R20" s="113" t="s">
        <v>53</v>
      </c>
    </row>
    <row r="21" spans="1:20" s="8" customFormat="1" ht="56.25" x14ac:dyDescent="0.25">
      <c r="A21" s="108">
        <f>ROW()-2</f>
        <v>19</v>
      </c>
      <c r="B21" s="87" t="s">
        <v>320</v>
      </c>
      <c r="C21" s="87" t="s">
        <v>207</v>
      </c>
      <c r="D21" s="87" t="s">
        <v>128</v>
      </c>
      <c r="E21" s="88">
        <v>40536</v>
      </c>
      <c r="F21" s="87" t="s">
        <v>321</v>
      </c>
      <c r="G21" s="87" t="s">
        <v>109</v>
      </c>
      <c r="H21" s="89">
        <f>SUM(Таблица26[[#This Row],[Средний балл аттестата]:[Балл первоочередной]])</f>
        <v>13.35</v>
      </c>
      <c r="I21" s="89">
        <v>3.35</v>
      </c>
      <c r="J21" s="89">
        <v>10</v>
      </c>
      <c r="K21" s="87"/>
      <c r="L21" s="260" t="s">
        <v>375</v>
      </c>
      <c r="M21" s="87" t="s">
        <v>5</v>
      </c>
      <c r="N21" s="87" t="s">
        <v>153</v>
      </c>
      <c r="O21" s="87"/>
      <c r="P21" s="87" t="s">
        <v>52</v>
      </c>
      <c r="Q21" s="87" t="s">
        <v>52</v>
      </c>
      <c r="R21" s="113" t="s">
        <v>52</v>
      </c>
      <c r="S21" s="84"/>
      <c r="T21" s="84"/>
    </row>
    <row r="22" spans="1:20" s="8" customFormat="1" ht="56.25" x14ac:dyDescent="0.25">
      <c r="A22" s="108">
        <f>ROW()-2</f>
        <v>20</v>
      </c>
      <c r="B22" s="90" t="s">
        <v>168</v>
      </c>
      <c r="C22" s="87" t="s">
        <v>207</v>
      </c>
      <c r="D22" s="87" t="s">
        <v>126</v>
      </c>
      <c r="E22" s="88">
        <v>40213</v>
      </c>
      <c r="F22" s="87" t="s">
        <v>169</v>
      </c>
      <c r="G22" s="87" t="s">
        <v>109</v>
      </c>
      <c r="H22" s="89">
        <f>SUM(Таблица26[[#This Row],[Средний балл аттестата]:[Балл первоочередной]])</f>
        <v>13.18</v>
      </c>
      <c r="I22" s="89">
        <v>4.18</v>
      </c>
      <c r="J22" s="89">
        <v>9</v>
      </c>
      <c r="K22" s="87"/>
      <c r="L22" s="260" t="s">
        <v>375</v>
      </c>
      <c r="M22" s="87" t="s">
        <v>5</v>
      </c>
      <c r="N22" s="87" t="s">
        <v>153</v>
      </c>
      <c r="O22" s="87"/>
      <c r="P22" s="87" t="s">
        <v>52</v>
      </c>
      <c r="Q22" s="87" t="s">
        <v>52</v>
      </c>
      <c r="R22" s="113" t="s">
        <v>52</v>
      </c>
    </row>
    <row r="23" spans="1:20" ht="75" x14ac:dyDescent="0.25">
      <c r="A23" s="108">
        <f>ROW()-2</f>
        <v>21</v>
      </c>
      <c r="B23" s="110" t="s">
        <v>652</v>
      </c>
      <c r="C23" s="110" t="s">
        <v>207</v>
      </c>
      <c r="D23" s="109" t="s">
        <v>128</v>
      </c>
      <c r="E23" s="111">
        <v>40052</v>
      </c>
      <c r="F23" s="109" t="s">
        <v>653</v>
      </c>
      <c r="G23" s="109" t="s">
        <v>109</v>
      </c>
      <c r="H23" s="112">
        <f>SUM(Таблица26[[#This Row],[Средний балл аттестата]:[Балл первоочередной]])</f>
        <v>12.94</v>
      </c>
      <c r="I23" s="112">
        <v>3.94</v>
      </c>
      <c r="J23" s="112">
        <v>9</v>
      </c>
      <c r="K23" s="109"/>
      <c r="L23" s="260" t="s">
        <v>375</v>
      </c>
      <c r="M23" s="109" t="s">
        <v>5</v>
      </c>
      <c r="N23" s="109" t="s">
        <v>153</v>
      </c>
      <c r="O23" s="109" t="s">
        <v>111</v>
      </c>
      <c r="P23" s="109" t="s">
        <v>52</v>
      </c>
      <c r="Q23" s="109" t="s">
        <v>52</v>
      </c>
      <c r="R23" s="109" t="s">
        <v>53</v>
      </c>
    </row>
    <row r="24" spans="1:20" s="8" customFormat="1" ht="37.5" x14ac:dyDescent="0.25">
      <c r="A24" s="108">
        <f>ROW()-2</f>
        <v>22</v>
      </c>
      <c r="B24" s="90" t="s">
        <v>392</v>
      </c>
      <c r="C24" s="90" t="s">
        <v>208</v>
      </c>
      <c r="D24" s="87" t="s">
        <v>126</v>
      </c>
      <c r="E24" s="88">
        <v>40219</v>
      </c>
      <c r="F24" s="87" t="s">
        <v>393</v>
      </c>
      <c r="G24" s="87" t="s">
        <v>109</v>
      </c>
      <c r="H24" s="89">
        <f>SUM(Таблица26[[#This Row],[Средний балл аттестата]:[Балл первоочередной]])</f>
        <v>12.75</v>
      </c>
      <c r="I24" s="89">
        <v>3.75</v>
      </c>
      <c r="J24" s="89">
        <v>9</v>
      </c>
      <c r="K24" s="87"/>
      <c r="L24" s="260" t="s">
        <v>375</v>
      </c>
      <c r="M24" s="87" t="s">
        <v>5</v>
      </c>
      <c r="N24" s="87"/>
      <c r="O24" s="87"/>
      <c r="P24" s="87" t="s">
        <v>52</v>
      </c>
      <c r="Q24" s="87" t="s">
        <v>52</v>
      </c>
      <c r="R24" s="113" t="s">
        <v>52</v>
      </c>
    </row>
    <row r="25" spans="1:20" s="8" customFormat="1" ht="66.75" customHeight="1" x14ac:dyDescent="0.25">
      <c r="A25" s="108">
        <f>ROW()-2</f>
        <v>23</v>
      </c>
      <c r="B25" s="90" t="s">
        <v>261</v>
      </c>
      <c r="C25" s="90" t="s">
        <v>207</v>
      </c>
      <c r="D25" s="87" t="s">
        <v>126</v>
      </c>
      <c r="E25" s="88">
        <v>39466</v>
      </c>
      <c r="F25" s="87" t="s">
        <v>262</v>
      </c>
      <c r="G25" s="87" t="s">
        <v>263</v>
      </c>
      <c r="H25" s="89">
        <f>SUM(Таблица26[[#This Row],[Средний балл аттестата]:[Балл первоочередной]])</f>
        <v>12.71</v>
      </c>
      <c r="I25" s="89">
        <v>4.71</v>
      </c>
      <c r="J25" s="89">
        <v>8</v>
      </c>
      <c r="K25" s="87"/>
      <c r="L25" s="260" t="s">
        <v>375</v>
      </c>
      <c r="M25" s="87" t="s">
        <v>5</v>
      </c>
      <c r="N25" s="87"/>
      <c r="O25" s="87"/>
      <c r="P25" s="87" t="s">
        <v>52</v>
      </c>
      <c r="Q25" s="87" t="s">
        <v>52</v>
      </c>
      <c r="R25" s="113" t="s">
        <v>52</v>
      </c>
    </row>
    <row r="26" spans="1:20" s="238" customFormat="1" ht="56.25" x14ac:dyDescent="0.25">
      <c r="A26" s="108">
        <f>ROW()-2</f>
        <v>24</v>
      </c>
      <c r="B26" s="90" t="s">
        <v>415</v>
      </c>
      <c r="C26" s="90" t="s">
        <v>207</v>
      </c>
      <c r="D26" s="87" t="s">
        <v>126</v>
      </c>
      <c r="E26" s="88">
        <v>39956</v>
      </c>
      <c r="F26" s="87" t="s">
        <v>416</v>
      </c>
      <c r="G26" s="87" t="s">
        <v>417</v>
      </c>
      <c r="H26" s="89">
        <f>SUM(Таблица26[[#This Row],[Средний балл аттестата]:[Балл первоочередной]])</f>
        <v>11.94</v>
      </c>
      <c r="I26" s="89">
        <v>3.94</v>
      </c>
      <c r="J26" s="89">
        <v>8</v>
      </c>
      <c r="K26" s="87"/>
      <c r="L26" s="260" t="s">
        <v>375</v>
      </c>
      <c r="M26" s="87" t="s">
        <v>5</v>
      </c>
      <c r="N26" s="87"/>
      <c r="O26" s="87"/>
      <c r="P26" s="87" t="s">
        <v>52</v>
      </c>
      <c r="Q26" s="87" t="s">
        <v>52</v>
      </c>
      <c r="R26" s="113" t="s">
        <v>52</v>
      </c>
    </row>
    <row r="27" spans="1:20" s="8" customFormat="1" ht="56.25" x14ac:dyDescent="0.25">
      <c r="A27" s="108">
        <f>ROW()-2</f>
        <v>25</v>
      </c>
      <c r="B27" s="87" t="s">
        <v>99</v>
      </c>
      <c r="C27" s="90" t="s">
        <v>207</v>
      </c>
      <c r="D27" s="87" t="s">
        <v>126</v>
      </c>
      <c r="E27" s="88">
        <v>39927</v>
      </c>
      <c r="F27" s="87" t="s">
        <v>100</v>
      </c>
      <c r="G27" s="87" t="s">
        <v>100</v>
      </c>
      <c r="H27" s="89">
        <f>SUM(Таблица26[[#This Row],[Средний балл аттестата]:[Балл первоочередной]])</f>
        <v>11.8</v>
      </c>
      <c r="I27" s="89">
        <v>4.8</v>
      </c>
      <c r="J27" s="89">
        <v>7</v>
      </c>
      <c r="K27" s="87"/>
      <c r="L27" s="260" t="s">
        <v>375</v>
      </c>
      <c r="M27" s="87" t="s">
        <v>5</v>
      </c>
      <c r="N27" s="87"/>
      <c r="O27" s="87"/>
      <c r="P27" s="87" t="s">
        <v>52</v>
      </c>
      <c r="Q27" s="87" t="s">
        <v>193</v>
      </c>
      <c r="R27" s="113" t="s">
        <v>53</v>
      </c>
    </row>
    <row r="28" spans="1:20" s="8" customFormat="1" x14ac:dyDescent="0.25">
      <c r="A28" s="31"/>
      <c r="I28" s="9"/>
      <c r="Q28" s="41"/>
    </row>
    <row r="29" spans="1:20" s="8" customFormat="1" x14ac:dyDescent="0.25">
      <c r="A29" s="31"/>
      <c r="I29" s="9"/>
      <c r="Q29" s="41"/>
    </row>
    <row r="30" spans="1:20" s="8" customFormat="1" x14ac:dyDescent="0.25">
      <c r="A30" s="31"/>
      <c r="I30" s="9"/>
      <c r="Q30" s="41"/>
    </row>
    <row r="31" spans="1:20" s="8" customFormat="1" x14ac:dyDescent="0.25">
      <c r="A31" s="31"/>
      <c r="I31" s="9"/>
      <c r="Q31" s="48"/>
    </row>
    <row r="32" spans="1:20" s="8" customFormat="1" x14ac:dyDescent="0.25">
      <c r="A32" s="31"/>
      <c r="I32" s="9"/>
      <c r="Q32" s="41"/>
    </row>
    <row r="33" spans="1:17" s="8" customFormat="1" x14ac:dyDescent="0.25">
      <c r="A33" s="31"/>
      <c r="I33" s="9"/>
      <c r="Q33" s="41"/>
    </row>
    <row r="34" spans="1:17" s="8" customFormat="1" x14ac:dyDescent="0.25">
      <c r="A34" s="31"/>
      <c r="I34" s="9"/>
      <c r="Q34" s="42"/>
    </row>
    <row r="35" spans="1:17" s="8" customFormat="1" x14ac:dyDescent="0.25">
      <c r="A35" s="31"/>
      <c r="I35" s="9"/>
      <c r="Q35" s="41"/>
    </row>
    <row r="36" spans="1:17" s="8" customFormat="1" x14ac:dyDescent="0.25">
      <c r="A36" s="31"/>
      <c r="I36" s="9"/>
      <c r="Q36" s="41"/>
    </row>
    <row r="37" spans="1:17" s="8" customFormat="1" x14ac:dyDescent="0.25">
      <c r="A37" s="31"/>
      <c r="I37" s="9"/>
      <c r="Q37" s="41"/>
    </row>
    <row r="38" spans="1:17" s="8" customFormat="1" x14ac:dyDescent="0.25">
      <c r="A38" s="31"/>
      <c r="I38" s="9"/>
      <c r="Q38" s="41"/>
    </row>
    <row r="39" spans="1:17" s="8" customFormat="1" x14ac:dyDescent="0.25">
      <c r="A39" s="31"/>
      <c r="I39" s="9"/>
      <c r="Q39" s="41"/>
    </row>
    <row r="40" spans="1:17" s="8" customFormat="1" x14ac:dyDescent="0.25">
      <c r="A40" s="31"/>
      <c r="I40" s="9"/>
      <c r="Q40" s="41"/>
    </row>
    <row r="41" spans="1:17" s="8" customFormat="1" x14ac:dyDescent="0.25">
      <c r="A41" s="31"/>
      <c r="I41" s="9"/>
      <c r="Q41" s="41"/>
    </row>
    <row r="42" spans="1:17" s="8" customFormat="1" x14ac:dyDescent="0.25">
      <c r="A42" s="31"/>
      <c r="I42" s="9"/>
      <c r="Q42" s="41"/>
    </row>
    <row r="43" spans="1:17" s="8" customFormat="1" x14ac:dyDescent="0.25">
      <c r="A43" s="31"/>
      <c r="I43" s="9"/>
      <c r="Q43" s="41"/>
    </row>
    <row r="44" spans="1:17" s="8" customFormat="1" x14ac:dyDescent="0.25">
      <c r="A44" s="31"/>
      <c r="I44" s="9"/>
      <c r="Q44" s="41"/>
    </row>
    <row r="45" spans="1:17" s="8" customFormat="1" x14ac:dyDescent="0.25">
      <c r="A45" s="31"/>
      <c r="I45" s="9"/>
      <c r="Q45" s="41"/>
    </row>
    <row r="46" spans="1:17" s="8" customFormat="1" x14ac:dyDescent="0.25">
      <c r="A46" s="31"/>
      <c r="I46" s="9"/>
      <c r="Q46" s="41"/>
    </row>
    <row r="47" spans="1:17" s="8" customFormat="1" x14ac:dyDescent="0.25">
      <c r="A47" s="31"/>
      <c r="I47" s="9"/>
      <c r="Q47" s="41"/>
    </row>
    <row r="48" spans="1:17" s="8" customFormat="1" x14ac:dyDescent="0.25">
      <c r="A48" s="31"/>
      <c r="I48" s="9"/>
      <c r="Q48" s="41"/>
    </row>
    <row r="49" spans="1:17" s="8" customFormat="1" x14ac:dyDescent="0.25">
      <c r="A49" s="31"/>
      <c r="I49" s="9"/>
      <c r="Q49" s="41"/>
    </row>
    <row r="50" spans="1:17" s="8" customFormat="1" x14ac:dyDescent="0.25">
      <c r="A50" s="31"/>
      <c r="I50" s="9"/>
      <c r="Q50" s="41"/>
    </row>
    <row r="51" spans="1:17" s="8" customFormat="1" x14ac:dyDescent="0.25">
      <c r="A51" s="31"/>
      <c r="I51" s="9"/>
      <c r="Q51" s="41"/>
    </row>
    <row r="52" spans="1:17" s="8" customFormat="1" x14ac:dyDescent="0.25">
      <c r="A52" s="31"/>
      <c r="I52" s="9"/>
      <c r="Q52" s="41"/>
    </row>
    <row r="53" spans="1:17" s="8" customFormat="1" x14ac:dyDescent="0.25">
      <c r="A53" s="31"/>
      <c r="I53" s="9"/>
      <c r="Q53" s="41"/>
    </row>
    <row r="54" spans="1:17" s="8" customFormat="1" x14ac:dyDescent="0.25">
      <c r="A54" s="31"/>
      <c r="I54" s="9"/>
      <c r="Q54" s="41"/>
    </row>
    <row r="55" spans="1:17" s="8" customFormat="1" x14ac:dyDescent="0.25">
      <c r="A55" s="31"/>
      <c r="I55" s="9"/>
      <c r="Q55" s="41"/>
    </row>
    <row r="56" spans="1:17" s="8" customFormat="1" x14ac:dyDescent="0.25">
      <c r="A56" s="31"/>
      <c r="I56" s="9"/>
      <c r="Q56" s="41"/>
    </row>
    <row r="57" spans="1:17" s="8" customFormat="1" x14ac:dyDescent="0.25">
      <c r="A57" s="31"/>
      <c r="I57" s="9"/>
      <c r="Q57" s="41"/>
    </row>
    <row r="58" spans="1:17" s="8" customFormat="1" x14ac:dyDescent="0.25">
      <c r="A58" s="31"/>
      <c r="I58" s="9"/>
      <c r="Q58" s="41"/>
    </row>
    <row r="59" spans="1:17" s="8" customFormat="1" x14ac:dyDescent="0.25">
      <c r="A59" s="31"/>
      <c r="I59" s="9"/>
      <c r="Q59" s="41"/>
    </row>
    <row r="60" spans="1:17" s="8" customFormat="1" x14ac:dyDescent="0.25">
      <c r="A60" s="31"/>
      <c r="I60" s="9"/>
      <c r="Q60" s="41"/>
    </row>
    <row r="61" spans="1:17" s="8" customFormat="1" x14ac:dyDescent="0.25">
      <c r="A61" s="31"/>
      <c r="I61" s="9"/>
      <c r="Q61" s="41"/>
    </row>
    <row r="62" spans="1:17" s="8" customFormat="1" x14ac:dyDescent="0.25">
      <c r="A62" s="31"/>
      <c r="I62" s="9"/>
      <c r="Q62" s="41"/>
    </row>
    <row r="63" spans="1:17" s="8" customFormat="1" x14ac:dyDescent="0.25">
      <c r="A63" s="31"/>
      <c r="I63" s="9"/>
      <c r="Q63" s="41"/>
    </row>
    <row r="64" spans="1:17" s="8" customFormat="1" x14ac:dyDescent="0.25">
      <c r="A64" s="31"/>
      <c r="I64" s="9"/>
      <c r="Q64" s="41"/>
    </row>
    <row r="65" spans="1:17" s="8" customFormat="1" x14ac:dyDescent="0.25">
      <c r="A65" s="31"/>
      <c r="I65" s="9"/>
      <c r="Q65" s="41"/>
    </row>
    <row r="66" spans="1:17" s="8" customFormat="1" x14ac:dyDescent="0.25">
      <c r="A66" s="31"/>
      <c r="I66" s="9"/>
      <c r="Q66" s="41"/>
    </row>
    <row r="67" spans="1:17" s="8" customFormat="1" x14ac:dyDescent="0.25">
      <c r="A67" s="31"/>
      <c r="I67" s="9"/>
      <c r="Q67" s="41"/>
    </row>
    <row r="68" spans="1:17" s="8" customFormat="1" x14ac:dyDescent="0.25">
      <c r="A68" s="31"/>
      <c r="I68" s="9"/>
      <c r="Q68" s="41"/>
    </row>
    <row r="69" spans="1:17" s="8" customFormat="1" x14ac:dyDescent="0.25">
      <c r="A69" s="31"/>
      <c r="I69" s="9"/>
      <c r="Q69" s="41"/>
    </row>
    <row r="70" spans="1:17" s="8" customFormat="1" x14ac:dyDescent="0.25">
      <c r="A70" s="31"/>
      <c r="I70" s="9"/>
      <c r="Q70" s="41"/>
    </row>
    <row r="71" spans="1:17" s="8" customFormat="1" x14ac:dyDescent="0.25">
      <c r="A71" s="31"/>
      <c r="I71" s="9"/>
      <c r="Q71" s="41"/>
    </row>
    <row r="72" spans="1:17" s="8" customFormat="1" x14ac:dyDescent="0.25">
      <c r="A72" s="31"/>
      <c r="I72" s="9"/>
      <c r="Q72" s="41"/>
    </row>
    <row r="73" spans="1:17" s="8" customFormat="1" x14ac:dyDescent="0.25">
      <c r="A73" s="31"/>
      <c r="I73" s="9"/>
      <c r="Q73" s="41"/>
    </row>
    <row r="74" spans="1:17" s="8" customFormat="1" x14ac:dyDescent="0.25">
      <c r="A74" s="31"/>
      <c r="I74" s="9"/>
      <c r="Q74" s="41"/>
    </row>
    <row r="75" spans="1:17" s="8" customFormat="1" x14ac:dyDescent="0.25">
      <c r="A75" s="31"/>
      <c r="I75" s="9"/>
      <c r="Q75" s="41"/>
    </row>
    <row r="76" spans="1:17" s="8" customFormat="1" x14ac:dyDescent="0.25">
      <c r="A76" s="31"/>
      <c r="I76" s="9"/>
      <c r="Q76" s="41"/>
    </row>
    <row r="77" spans="1:17" s="8" customFormat="1" x14ac:dyDescent="0.25">
      <c r="A77" s="31"/>
      <c r="I77" s="9"/>
      <c r="Q77" s="41"/>
    </row>
    <row r="78" spans="1:17" s="8" customFormat="1" x14ac:dyDescent="0.25">
      <c r="A78" s="31"/>
      <c r="I78" s="9"/>
      <c r="Q78" s="41"/>
    </row>
    <row r="79" spans="1:17" s="8" customFormat="1" x14ac:dyDescent="0.25">
      <c r="A79" s="31"/>
      <c r="I79" s="9"/>
      <c r="Q79" s="41"/>
    </row>
    <row r="80" spans="1:17" s="8" customFormat="1" x14ac:dyDescent="0.25">
      <c r="A80" s="31"/>
      <c r="I80" s="9"/>
      <c r="Q80" s="41"/>
    </row>
    <row r="81" spans="1:17" s="8" customFormat="1" x14ac:dyDescent="0.25">
      <c r="A81" s="31"/>
      <c r="I81" s="9"/>
      <c r="Q81" s="41"/>
    </row>
    <row r="82" spans="1:17" s="8" customFormat="1" x14ac:dyDescent="0.25">
      <c r="A82" s="31"/>
      <c r="I82" s="9"/>
      <c r="Q82" s="41"/>
    </row>
    <row r="83" spans="1:17" s="8" customFormat="1" x14ac:dyDescent="0.25">
      <c r="A83" s="31"/>
      <c r="I83" s="9"/>
      <c r="Q83" s="41"/>
    </row>
    <row r="84" spans="1:17" s="8" customFormat="1" x14ac:dyDescent="0.25">
      <c r="A84" s="31"/>
      <c r="I84" s="9"/>
      <c r="Q84" s="41"/>
    </row>
    <row r="85" spans="1:17" s="8" customFormat="1" x14ac:dyDescent="0.25">
      <c r="A85" s="31"/>
      <c r="I85" s="9"/>
      <c r="Q85" s="41"/>
    </row>
    <row r="86" spans="1:17" s="8" customFormat="1" x14ac:dyDescent="0.25">
      <c r="A86" s="31"/>
      <c r="I86" s="9"/>
      <c r="Q86" s="41"/>
    </row>
    <row r="87" spans="1:17" s="8" customFormat="1" x14ac:dyDescent="0.25">
      <c r="A87" s="31"/>
      <c r="I87" s="9"/>
      <c r="Q87" s="41"/>
    </row>
    <row r="88" spans="1:17" s="8" customFormat="1" x14ac:dyDescent="0.25">
      <c r="A88" s="31"/>
      <c r="I88" s="9"/>
      <c r="Q88" s="41"/>
    </row>
    <row r="89" spans="1:17" s="8" customFormat="1" x14ac:dyDescent="0.25">
      <c r="A89" s="31"/>
      <c r="I89" s="9"/>
      <c r="Q89" s="41"/>
    </row>
    <row r="90" spans="1:17" s="8" customFormat="1" x14ac:dyDescent="0.25">
      <c r="A90" s="31"/>
      <c r="I90" s="9"/>
      <c r="Q90" s="41"/>
    </row>
    <row r="91" spans="1:17" s="8" customFormat="1" x14ac:dyDescent="0.25">
      <c r="A91" s="31"/>
      <c r="I91" s="9"/>
      <c r="Q91" s="41"/>
    </row>
    <row r="92" spans="1:17" s="8" customFormat="1" x14ac:dyDescent="0.25">
      <c r="A92" s="31"/>
      <c r="I92" s="9"/>
      <c r="Q92" s="41"/>
    </row>
    <row r="93" spans="1:17" s="8" customFormat="1" x14ac:dyDescent="0.25">
      <c r="A93" s="31"/>
      <c r="I93" s="9"/>
      <c r="Q93" s="41"/>
    </row>
    <row r="94" spans="1:17" s="8" customFormat="1" x14ac:dyDescent="0.25">
      <c r="A94" s="31"/>
      <c r="I94" s="9"/>
      <c r="Q94" s="41"/>
    </row>
    <row r="95" spans="1:17" s="8" customFormat="1" x14ac:dyDescent="0.25">
      <c r="A95" s="31"/>
      <c r="I95" s="9"/>
      <c r="Q95" s="41"/>
    </row>
    <row r="96" spans="1:17" s="8" customFormat="1" x14ac:dyDescent="0.25">
      <c r="A96" s="31"/>
      <c r="I96" s="9"/>
      <c r="Q96" s="41"/>
    </row>
    <row r="97" spans="1:17" s="8" customFormat="1" x14ac:dyDescent="0.25">
      <c r="A97" s="31"/>
      <c r="I97" s="9"/>
      <c r="Q97" s="41"/>
    </row>
    <row r="98" spans="1:17" s="8" customFormat="1" x14ac:dyDescent="0.25">
      <c r="A98" s="31"/>
      <c r="I98" s="9"/>
      <c r="Q98" s="41"/>
    </row>
    <row r="99" spans="1:17" s="8" customFormat="1" x14ac:dyDescent="0.25">
      <c r="A99" s="31"/>
      <c r="I99" s="9"/>
      <c r="Q99" s="41"/>
    </row>
    <row r="100" spans="1:17" s="8" customFormat="1" x14ac:dyDescent="0.25">
      <c r="A100" s="31"/>
      <c r="I100" s="9"/>
      <c r="Q100" s="41"/>
    </row>
    <row r="101" spans="1:17" s="8" customFormat="1" x14ac:dyDescent="0.25">
      <c r="A101" s="31"/>
      <c r="I101" s="9"/>
      <c r="Q101" s="41"/>
    </row>
    <row r="102" spans="1:17" s="8" customFormat="1" x14ac:dyDescent="0.25">
      <c r="A102" s="31"/>
      <c r="I102" s="9"/>
      <c r="Q102" s="41"/>
    </row>
    <row r="103" spans="1:17" s="8" customFormat="1" x14ac:dyDescent="0.25">
      <c r="A103" s="31"/>
      <c r="I103" s="9"/>
      <c r="Q103" s="41"/>
    </row>
    <row r="104" spans="1:17" s="8" customFormat="1" x14ac:dyDescent="0.25">
      <c r="A104" s="31"/>
      <c r="I104" s="9"/>
      <c r="Q104" s="41"/>
    </row>
    <row r="105" spans="1:17" s="8" customFormat="1" x14ac:dyDescent="0.25">
      <c r="A105" s="31"/>
      <c r="I105" s="9"/>
      <c r="Q105" s="41"/>
    </row>
    <row r="106" spans="1:17" s="8" customFormat="1" x14ac:dyDescent="0.25">
      <c r="A106" s="31"/>
      <c r="I106" s="9"/>
      <c r="Q106" s="41"/>
    </row>
    <row r="107" spans="1:17" s="8" customFormat="1" x14ac:dyDescent="0.25">
      <c r="A107" s="31"/>
      <c r="I107" s="9"/>
      <c r="Q107" s="41"/>
    </row>
    <row r="108" spans="1:17" s="8" customFormat="1" x14ac:dyDescent="0.25">
      <c r="A108" s="31"/>
      <c r="I108" s="9"/>
      <c r="Q108" s="41"/>
    </row>
    <row r="109" spans="1:17" s="8" customFormat="1" x14ac:dyDescent="0.25">
      <c r="A109" s="31"/>
      <c r="I109" s="9"/>
      <c r="Q109" s="41"/>
    </row>
    <row r="110" spans="1:17" s="8" customFormat="1" x14ac:dyDescent="0.25">
      <c r="A110" s="31"/>
      <c r="I110" s="9"/>
      <c r="Q110" s="41"/>
    </row>
    <row r="111" spans="1:17" s="8" customFormat="1" x14ac:dyDescent="0.25">
      <c r="A111" s="31"/>
      <c r="I111" s="9"/>
      <c r="Q111" s="41"/>
    </row>
    <row r="112" spans="1:17" s="8" customFormat="1" x14ac:dyDescent="0.25">
      <c r="A112" s="31"/>
      <c r="I112" s="9"/>
      <c r="Q112" s="41"/>
    </row>
    <row r="113" spans="1:17" s="8" customFormat="1" x14ac:dyDescent="0.25">
      <c r="A113" s="31"/>
      <c r="I113" s="9"/>
      <c r="Q113" s="41"/>
    </row>
    <row r="114" spans="1:17" s="8" customFormat="1" x14ac:dyDescent="0.25">
      <c r="A114" s="31"/>
      <c r="I114" s="9"/>
      <c r="Q114" s="41"/>
    </row>
    <row r="115" spans="1:17" s="8" customFormat="1" x14ac:dyDescent="0.25">
      <c r="A115" s="31"/>
      <c r="I115" s="9"/>
      <c r="Q115" s="41"/>
    </row>
    <row r="116" spans="1:17" s="8" customFormat="1" x14ac:dyDescent="0.25">
      <c r="A116" s="31"/>
      <c r="I116" s="9"/>
      <c r="Q116" s="41"/>
    </row>
    <row r="117" spans="1:17" s="8" customFormat="1" x14ac:dyDescent="0.25">
      <c r="A117" s="31"/>
      <c r="I117" s="9"/>
      <c r="Q117" s="41"/>
    </row>
    <row r="118" spans="1:17" s="8" customFormat="1" x14ac:dyDescent="0.25">
      <c r="A118" s="31"/>
      <c r="I118" s="9"/>
      <c r="Q118" s="41"/>
    </row>
    <row r="119" spans="1:17" s="8" customFormat="1" x14ac:dyDescent="0.25">
      <c r="A119" s="31"/>
      <c r="I119" s="9"/>
      <c r="Q119" s="41"/>
    </row>
    <row r="120" spans="1:17" s="8" customFormat="1" x14ac:dyDescent="0.25">
      <c r="A120" s="31"/>
      <c r="I120" s="9"/>
      <c r="Q120" s="41"/>
    </row>
    <row r="121" spans="1:17" s="8" customFormat="1" x14ac:dyDescent="0.25">
      <c r="A121" s="31"/>
      <c r="I121" s="9"/>
      <c r="Q121" s="41"/>
    </row>
    <row r="122" spans="1:17" s="8" customFormat="1" x14ac:dyDescent="0.25">
      <c r="A122" s="31"/>
      <c r="I122" s="9"/>
      <c r="Q122" s="41"/>
    </row>
    <row r="123" spans="1:17" s="8" customFormat="1" x14ac:dyDescent="0.25">
      <c r="A123" s="31"/>
      <c r="I123" s="9"/>
      <c r="Q123" s="41"/>
    </row>
    <row r="124" spans="1:17" s="8" customFormat="1" x14ac:dyDescent="0.25">
      <c r="A124" s="31"/>
      <c r="I124" s="9"/>
      <c r="Q124" s="41"/>
    </row>
    <row r="125" spans="1:17" s="8" customFormat="1" x14ac:dyDescent="0.25">
      <c r="A125" s="31"/>
      <c r="I125" s="9"/>
      <c r="Q125" s="41"/>
    </row>
    <row r="126" spans="1:17" s="8" customFormat="1" x14ac:dyDescent="0.25">
      <c r="A126" s="31"/>
      <c r="I126" s="9"/>
      <c r="Q126" s="41"/>
    </row>
    <row r="127" spans="1:17" s="8" customFormat="1" x14ac:dyDescent="0.25">
      <c r="A127" s="31"/>
      <c r="I127" s="9"/>
      <c r="Q127" s="41"/>
    </row>
    <row r="128" spans="1:17" s="8" customFormat="1" x14ac:dyDescent="0.25">
      <c r="A128" s="31"/>
      <c r="I128" s="9"/>
      <c r="Q128" s="41"/>
    </row>
    <row r="129" spans="1:17" s="8" customFormat="1" x14ac:dyDescent="0.25">
      <c r="A129" s="31"/>
      <c r="I129" s="9"/>
      <c r="Q129" s="41"/>
    </row>
    <row r="130" spans="1:17" s="8" customFormat="1" x14ac:dyDescent="0.25">
      <c r="A130" s="31"/>
      <c r="I130" s="9"/>
      <c r="Q130" s="41"/>
    </row>
    <row r="131" spans="1:17" s="8" customFormat="1" x14ac:dyDescent="0.25">
      <c r="A131" s="31"/>
      <c r="I131" s="9"/>
      <c r="Q131" s="41"/>
    </row>
    <row r="132" spans="1:17" s="8" customFormat="1" x14ac:dyDescent="0.25">
      <c r="A132" s="31"/>
      <c r="I132" s="9"/>
      <c r="Q132" s="41"/>
    </row>
    <row r="133" spans="1:17" s="8" customFormat="1" x14ac:dyDescent="0.25">
      <c r="A133" s="31"/>
      <c r="I133" s="9"/>
      <c r="Q133" s="41"/>
    </row>
    <row r="134" spans="1:17" s="8" customFormat="1" x14ac:dyDescent="0.25">
      <c r="A134" s="31"/>
      <c r="I134" s="9"/>
      <c r="Q134" s="41"/>
    </row>
    <row r="135" spans="1:17" s="8" customFormat="1" x14ac:dyDescent="0.25">
      <c r="A135" s="31"/>
      <c r="I135" s="9"/>
      <c r="Q135" s="41"/>
    </row>
    <row r="136" spans="1:17" s="8" customFormat="1" x14ac:dyDescent="0.25">
      <c r="A136" s="31"/>
      <c r="I136" s="9"/>
      <c r="Q136" s="41"/>
    </row>
    <row r="137" spans="1:17" s="8" customFormat="1" x14ac:dyDescent="0.25">
      <c r="A137" s="31"/>
      <c r="I137" s="9"/>
      <c r="Q137" s="41"/>
    </row>
    <row r="138" spans="1:17" s="8" customFormat="1" x14ac:dyDescent="0.25">
      <c r="A138" s="31"/>
      <c r="I138" s="9"/>
      <c r="Q138" s="41"/>
    </row>
    <row r="139" spans="1:17" s="8" customFormat="1" x14ac:dyDescent="0.25">
      <c r="A139" s="31"/>
      <c r="I139" s="9"/>
      <c r="Q139" s="41"/>
    </row>
    <row r="140" spans="1:17" s="8" customFormat="1" x14ac:dyDescent="0.25">
      <c r="A140" s="31"/>
      <c r="I140" s="9"/>
      <c r="Q140" s="41"/>
    </row>
    <row r="141" spans="1:17" s="8" customFormat="1" x14ac:dyDescent="0.25">
      <c r="A141" s="31"/>
      <c r="I141" s="9"/>
      <c r="Q141" s="41"/>
    </row>
    <row r="142" spans="1:17" s="8" customFormat="1" x14ac:dyDescent="0.25">
      <c r="A142" s="31"/>
      <c r="I142" s="9"/>
      <c r="Q142" s="44"/>
    </row>
    <row r="143" spans="1:17" s="8" customFormat="1" x14ac:dyDescent="0.25">
      <c r="A143" s="31"/>
      <c r="I143" s="9"/>
      <c r="Q143" s="41"/>
    </row>
    <row r="144" spans="1:17" s="8" customFormat="1" x14ac:dyDescent="0.25">
      <c r="A144" s="31"/>
      <c r="I144" s="9"/>
      <c r="Q144" s="41"/>
    </row>
    <row r="145" spans="1:17" s="8" customFormat="1" x14ac:dyDescent="0.25">
      <c r="A145" s="31"/>
      <c r="I145" s="9"/>
      <c r="Q145" s="41"/>
    </row>
    <row r="146" spans="1:17" s="8" customFormat="1" x14ac:dyDescent="0.25">
      <c r="A146" s="31"/>
      <c r="I146" s="9"/>
      <c r="Q146" s="43"/>
    </row>
    <row r="147" spans="1:17" s="8" customFormat="1" x14ac:dyDescent="0.25">
      <c r="A147" s="31"/>
      <c r="I147" s="9"/>
      <c r="Q147" s="43"/>
    </row>
    <row r="148" spans="1:17" s="8" customFormat="1" x14ac:dyDescent="0.25">
      <c r="A148" s="31"/>
      <c r="I148" s="9"/>
      <c r="Q148" s="43"/>
    </row>
    <row r="149" spans="1:17" s="8" customFormat="1" x14ac:dyDescent="0.25">
      <c r="A149" s="31"/>
      <c r="I149" s="9"/>
      <c r="Q149" s="43"/>
    </row>
    <row r="150" spans="1:17" s="8" customFormat="1" x14ac:dyDescent="0.25">
      <c r="A150" s="31"/>
      <c r="I150" s="9"/>
      <c r="Q150" s="43"/>
    </row>
    <row r="151" spans="1:17" s="8" customFormat="1" x14ac:dyDescent="0.25">
      <c r="A151" s="31"/>
      <c r="I151" s="9"/>
      <c r="Q151" s="43"/>
    </row>
    <row r="152" spans="1:17" s="8" customFormat="1" x14ac:dyDescent="0.25">
      <c r="A152" s="31"/>
      <c r="I152" s="9"/>
      <c r="Q152" s="43"/>
    </row>
    <row r="153" spans="1:17" s="8" customFormat="1" x14ac:dyDescent="0.25">
      <c r="A153" s="31"/>
      <c r="I153" s="9"/>
      <c r="Q153" s="43"/>
    </row>
    <row r="154" spans="1:17" x14ac:dyDescent="0.25">
      <c r="Q154" s="40"/>
    </row>
    <row r="155" spans="1:17" x14ac:dyDescent="0.25">
      <c r="Q155" s="40"/>
    </row>
    <row r="156" spans="1:17" x14ac:dyDescent="0.25">
      <c r="Q156" s="40"/>
    </row>
    <row r="157" spans="1:17" x14ac:dyDescent="0.25">
      <c r="Q157" s="40"/>
    </row>
    <row r="158" spans="1:17" x14ac:dyDescent="0.25">
      <c r="Q158" s="40"/>
    </row>
    <row r="159" spans="1:17" x14ac:dyDescent="0.25">
      <c r="Q159" s="40"/>
    </row>
  </sheetData>
  <mergeCells count="1">
    <mergeCell ref="A1:R1"/>
  </mergeCells>
  <phoneticPr fontId="10" type="noConversion"/>
  <pageMargins left="0" right="0" top="0" bottom="0" header="0" footer="0"/>
  <pageSetup paperSize="9" scale="67" fitToHeight="0" orientation="landscape" r:id="rId1"/>
  <rowBreaks count="1" manualBreakCount="1">
    <brk id="18" max="30" man="1"/>
  </rowBreaks>
  <colBreaks count="1" manualBreakCount="1">
    <brk id="18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25"/>
  <sheetViews>
    <sheetView view="pageBreakPreview" zoomScale="70" zoomScaleSheetLayoutView="70" workbookViewId="0">
      <selection sqref="A1:O1"/>
    </sheetView>
  </sheetViews>
  <sheetFormatPr defaultRowHeight="15.75" x14ac:dyDescent="0.25"/>
  <cols>
    <col min="1" max="1" width="12.7109375" style="57" customWidth="1"/>
    <col min="2" max="3" width="11.85546875" style="50" customWidth="1"/>
    <col min="4" max="4" width="14.42578125" style="50" customWidth="1"/>
    <col min="5" max="5" width="20" style="50" customWidth="1"/>
    <col min="6" max="6" width="13.7109375" style="50" customWidth="1"/>
    <col min="7" max="7" width="11.7109375" style="50" customWidth="1"/>
    <col min="8" max="8" width="11.28515625" style="50" customWidth="1"/>
    <col min="9" max="9" width="19.140625" style="50" customWidth="1"/>
    <col min="10" max="10" width="27.140625" style="50" customWidth="1"/>
    <col min="11" max="11" width="20.7109375" style="50" customWidth="1"/>
    <col min="12" max="12" width="18.5703125" style="50" customWidth="1"/>
    <col min="13" max="13" width="7.5703125" style="50" customWidth="1"/>
    <col min="14" max="14" width="12.28515625" style="50" customWidth="1"/>
    <col min="15" max="15" width="10.140625" customWidth="1"/>
  </cols>
  <sheetData>
    <row r="1" spans="1:15" ht="67.5" customHeight="1" x14ac:dyDescent="0.45">
      <c r="A1" s="315" t="s">
        <v>761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5" ht="94.5" x14ac:dyDescent="0.25">
      <c r="A2" s="62" t="s">
        <v>46</v>
      </c>
      <c r="B2" s="60" t="s">
        <v>10</v>
      </c>
      <c r="C2" s="60" t="s">
        <v>206</v>
      </c>
      <c r="D2" s="60" t="s">
        <v>27</v>
      </c>
      <c r="E2" s="61" t="s">
        <v>29</v>
      </c>
      <c r="F2" s="61" t="s">
        <v>2</v>
      </c>
      <c r="G2" s="60" t="s">
        <v>30</v>
      </c>
      <c r="H2" s="58" t="s">
        <v>47</v>
      </c>
      <c r="I2" s="60" t="s">
        <v>13</v>
      </c>
      <c r="J2" s="60" t="s">
        <v>1</v>
      </c>
      <c r="K2" s="60" t="s">
        <v>8</v>
      </c>
      <c r="L2" s="60" t="s">
        <v>9</v>
      </c>
      <c r="M2" s="60" t="s">
        <v>21</v>
      </c>
      <c r="N2" s="60" t="s">
        <v>39</v>
      </c>
      <c r="O2" s="60" t="s">
        <v>18</v>
      </c>
    </row>
    <row r="3" spans="1:15" s="8" customFormat="1" ht="37.5" x14ac:dyDescent="0.25">
      <c r="A3" s="114">
        <f xml:space="preserve"> ROW() - 2</f>
        <v>1</v>
      </c>
      <c r="B3" s="89" t="s">
        <v>124</v>
      </c>
      <c r="C3" s="87" t="s">
        <v>209</v>
      </c>
      <c r="D3" s="87" t="s">
        <v>126</v>
      </c>
      <c r="E3" s="89">
        <f>SUM(Таблица28[[#This Row],[Средний балл аттестата]:[Балл первоочередной]])</f>
        <v>14.41</v>
      </c>
      <c r="F3" s="89">
        <v>4.41</v>
      </c>
      <c r="G3" s="89">
        <v>10</v>
      </c>
      <c r="H3" s="89"/>
      <c r="I3" s="260" t="s">
        <v>375</v>
      </c>
      <c r="J3" s="87" t="s">
        <v>115</v>
      </c>
      <c r="K3" s="87" t="s">
        <v>4</v>
      </c>
      <c r="L3" s="87" t="s">
        <v>44</v>
      </c>
      <c r="M3" s="87" t="s">
        <v>52</v>
      </c>
      <c r="N3" s="87" t="s">
        <v>52</v>
      </c>
      <c r="O3" s="87" t="s">
        <v>52</v>
      </c>
    </row>
    <row r="4" spans="1:15" s="239" customFormat="1" ht="18.75" x14ac:dyDescent="0.25">
      <c r="A4" s="114">
        <f xml:space="preserve"> ROW()-2</f>
        <v>2</v>
      </c>
      <c r="B4" s="97" t="s">
        <v>348</v>
      </c>
      <c r="C4" s="87" t="s">
        <v>208</v>
      </c>
      <c r="D4" s="97" t="s">
        <v>126</v>
      </c>
      <c r="E4" s="112">
        <f>SUM(Таблица28[[#This Row],[Средний балл аттестата]:[Балл первоочередной]])</f>
        <v>14.370000000000001</v>
      </c>
      <c r="F4" s="100">
        <v>4.37</v>
      </c>
      <c r="G4" s="100">
        <v>10</v>
      </c>
      <c r="H4" s="100"/>
      <c r="I4" s="260" t="s">
        <v>375</v>
      </c>
      <c r="J4" s="97" t="s">
        <v>44</v>
      </c>
      <c r="K4" s="97" t="s">
        <v>115</v>
      </c>
      <c r="L4" s="97" t="s">
        <v>4</v>
      </c>
      <c r="M4" s="97" t="s">
        <v>52</v>
      </c>
      <c r="N4" s="97" t="s">
        <v>52</v>
      </c>
      <c r="O4" s="97" t="s">
        <v>53</v>
      </c>
    </row>
    <row r="5" spans="1:15" s="8" customFormat="1" ht="37.5" x14ac:dyDescent="0.25">
      <c r="A5" s="114">
        <f xml:space="preserve"> ROW() - 2</f>
        <v>3</v>
      </c>
      <c r="B5" s="90" t="s">
        <v>117</v>
      </c>
      <c r="C5" s="90" t="s">
        <v>209</v>
      </c>
      <c r="D5" s="87" t="s">
        <v>126</v>
      </c>
      <c r="E5" s="89">
        <f>SUM(Таблица28[[#This Row],[Средний балл аттестата]:[Балл первоочередной]])</f>
        <v>14.25</v>
      </c>
      <c r="F5" s="89">
        <v>4.25</v>
      </c>
      <c r="G5" s="89">
        <v>10</v>
      </c>
      <c r="H5" s="89"/>
      <c r="I5" s="260" t="s">
        <v>375</v>
      </c>
      <c r="J5" s="87" t="s">
        <v>44</v>
      </c>
      <c r="K5" s="87" t="s">
        <v>15</v>
      </c>
      <c r="L5" s="87" t="s">
        <v>115</v>
      </c>
      <c r="M5" s="87" t="s">
        <v>52</v>
      </c>
      <c r="N5" s="87" t="s">
        <v>52</v>
      </c>
      <c r="O5" s="113" t="s">
        <v>52</v>
      </c>
    </row>
    <row r="6" spans="1:15" s="276" customFormat="1" ht="37.5" x14ac:dyDescent="0.25">
      <c r="A6" s="114">
        <f>ROW()-2</f>
        <v>4</v>
      </c>
      <c r="B6" s="90" t="s">
        <v>259</v>
      </c>
      <c r="C6" s="90" t="s">
        <v>207</v>
      </c>
      <c r="D6" s="87" t="s">
        <v>128</v>
      </c>
      <c r="E6" s="89">
        <f>SUM(Таблица28[[#This Row],[Средний балл аттестата]:[Балл первоочередной]])</f>
        <v>14.16</v>
      </c>
      <c r="F6" s="89">
        <v>4.16</v>
      </c>
      <c r="G6" s="89">
        <v>10</v>
      </c>
      <c r="H6" s="89"/>
      <c r="I6" s="260" t="s">
        <v>375</v>
      </c>
      <c r="J6" s="87" t="s">
        <v>115</v>
      </c>
      <c r="K6" s="87" t="s">
        <v>44</v>
      </c>
      <c r="L6" s="87" t="s">
        <v>15</v>
      </c>
      <c r="M6" s="87" t="s">
        <v>52</v>
      </c>
      <c r="N6" s="87" t="s">
        <v>52</v>
      </c>
      <c r="O6" s="87" t="s">
        <v>52</v>
      </c>
    </row>
    <row r="7" spans="1:15" s="8" customFormat="1" ht="37.5" x14ac:dyDescent="0.25">
      <c r="A7" s="114">
        <f>ROW()-2</f>
        <v>5</v>
      </c>
      <c r="B7" s="87" t="s">
        <v>451</v>
      </c>
      <c r="C7" s="87" t="s">
        <v>207</v>
      </c>
      <c r="D7" s="87" t="s">
        <v>126</v>
      </c>
      <c r="E7" s="89">
        <f>SUM(Таблица28[[#This Row],[Средний балл аттестата]:[Балл первоочередной]])</f>
        <v>13.75</v>
      </c>
      <c r="F7" s="89">
        <v>4.75</v>
      </c>
      <c r="G7" s="89">
        <v>9</v>
      </c>
      <c r="H7" s="87"/>
      <c r="I7" s="267" t="s">
        <v>375</v>
      </c>
      <c r="J7" s="87" t="s">
        <v>15</v>
      </c>
      <c r="K7" s="87" t="s">
        <v>115</v>
      </c>
      <c r="L7" s="87"/>
      <c r="M7" s="87" t="s">
        <v>52</v>
      </c>
      <c r="N7" s="87" t="s">
        <v>52</v>
      </c>
      <c r="O7" s="87" t="s">
        <v>52</v>
      </c>
    </row>
    <row r="8" spans="1:15" s="239" customFormat="1" ht="18.75" x14ac:dyDescent="0.25">
      <c r="A8" s="114">
        <f>ROW()-2</f>
        <v>6</v>
      </c>
      <c r="B8" s="87" t="s">
        <v>254</v>
      </c>
      <c r="C8" s="87" t="s">
        <v>207</v>
      </c>
      <c r="D8" s="87" t="s">
        <v>126</v>
      </c>
      <c r="E8" s="89">
        <f>SUM(Таблица28[[#This Row],[Средний балл аттестата]:[Балл первоочередной]])</f>
        <v>13.059999999999999</v>
      </c>
      <c r="F8" s="89">
        <v>4.0599999999999996</v>
      </c>
      <c r="G8" s="89">
        <v>9</v>
      </c>
      <c r="H8" s="89"/>
      <c r="I8" s="260" t="s">
        <v>375</v>
      </c>
      <c r="J8" s="87" t="s">
        <v>44</v>
      </c>
      <c r="K8" s="87" t="s">
        <v>115</v>
      </c>
      <c r="L8" s="87"/>
      <c r="M8" s="87" t="s">
        <v>52</v>
      </c>
      <c r="N8" s="87" t="s">
        <v>52</v>
      </c>
      <c r="O8" s="87" t="s">
        <v>52</v>
      </c>
    </row>
    <row r="9" spans="1:15" s="8" customFormat="1" ht="18.75" x14ac:dyDescent="0.25">
      <c r="A9" s="108">
        <f xml:space="preserve"> ROW() - 2</f>
        <v>7</v>
      </c>
      <c r="B9" s="87" t="s">
        <v>281</v>
      </c>
      <c r="C9" s="87" t="s">
        <v>208</v>
      </c>
      <c r="D9" s="88" t="s">
        <v>126</v>
      </c>
      <c r="E9" s="89">
        <f>SUM(Таблица28[[#This Row],[Средний балл аттестата]:[Балл первоочередной]])</f>
        <v>13</v>
      </c>
      <c r="F9" s="89">
        <v>4</v>
      </c>
      <c r="G9" s="89">
        <v>9</v>
      </c>
      <c r="H9" s="89"/>
      <c r="I9" s="260" t="s">
        <v>375</v>
      </c>
      <c r="J9" s="87" t="s">
        <v>115</v>
      </c>
      <c r="K9" s="87"/>
      <c r="L9" s="87"/>
      <c r="M9" s="87" t="s">
        <v>52</v>
      </c>
      <c r="N9" s="87" t="s">
        <v>52</v>
      </c>
      <c r="O9" s="113" t="s">
        <v>53</v>
      </c>
    </row>
    <row r="10" spans="1:15" s="8" customFormat="1" ht="84" customHeight="1" x14ac:dyDescent="0.25">
      <c r="A10" s="108">
        <f xml:space="preserve"> ROW() - 2</f>
        <v>8</v>
      </c>
      <c r="B10" s="90" t="s">
        <v>322</v>
      </c>
      <c r="C10" s="90" t="s">
        <v>209</v>
      </c>
      <c r="D10" s="87" t="s">
        <v>126</v>
      </c>
      <c r="E10" s="89">
        <f>SUM(Таблица28[[#This Row],[Средний балл аттестата]:[Балл первоочередной]])</f>
        <v>12.81</v>
      </c>
      <c r="F10" s="89">
        <v>3.81</v>
      </c>
      <c r="G10" s="89">
        <v>9</v>
      </c>
      <c r="H10" s="89"/>
      <c r="I10" s="260" t="s">
        <v>375</v>
      </c>
      <c r="J10" s="87" t="s">
        <v>115</v>
      </c>
      <c r="K10" s="87" t="s">
        <v>62</v>
      </c>
      <c r="L10" s="87" t="s">
        <v>6</v>
      </c>
      <c r="M10" s="87" t="s">
        <v>52</v>
      </c>
      <c r="N10" s="87" t="s">
        <v>52</v>
      </c>
      <c r="O10" s="113" t="s">
        <v>52</v>
      </c>
    </row>
    <row r="11" spans="1:15" s="276" customFormat="1" ht="37.5" x14ac:dyDescent="0.3">
      <c r="A11" s="108">
        <f xml:space="preserve"> ROW() - 2</f>
        <v>9</v>
      </c>
      <c r="B11" s="90" t="s">
        <v>221</v>
      </c>
      <c r="C11" s="90" t="s">
        <v>209</v>
      </c>
      <c r="D11" s="87" t="s">
        <v>126</v>
      </c>
      <c r="E11" s="89">
        <f>SUM(Таблица28[[#This Row],[Средний балл аттестата]:[Балл первоочередной]])</f>
        <v>12.559999999999999</v>
      </c>
      <c r="F11" s="89">
        <v>4.5599999999999996</v>
      </c>
      <c r="G11" s="89">
        <v>8</v>
      </c>
      <c r="H11" s="160"/>
      <c r="I11" s="260" t="s">
        <v>375</v>
      </c>
      <c r="J11" s="87" t="s">
        <v>115</v>
      </c>
      <c r="K11" s="87" t="s">
        <v>62</v>
      </c>
      <c r="L11" s="87"/>
      <c r="M11" s="104" t="s">
        <v>52</v>
      </c>
      <c r="N11" s="104" t="s">
        <v>52</v>
      </c>
      <c r="O11" s="314" t="s">
        <v>53</v>
      </c>
    </row>
    <row r="12" spans="1:15" s="276" customFormat="1" ht="37.5" x14ac:dyDescent="0.25">
      <c r="A12" s="108">
        <f xml:space="preserve"> ROW() - 2</f>
        <v>10</v>
      </c>
      <c r="B12" s="87" t="s">
        <v>191</v>
      </c>
      <c r="C12" s="87" t="s">
        <v>208</v>
      </c>
      <c r="D12" s="87" t="s">
        <v>126</v>
      </c>
      <c r="E12" s="89">
        <f>SUM(Таблица28[[#This Row],[Средний балл аттестата]:[Балл первоочередной]])</f>
        <v>12.440000000000001</v>
      </c>
      <c r="F12" s="89">
        <v>4.4400000000000004</v>
      </c>
      <c r="G12" s="89">
        <v>8</v>
      </c>
      <c r="H12" s="89"/>
      <c r="I12" s="260" t="s">
        <v>375</v>
      </c>
      <c r="J12" s="87" t="s">
        <v>115</v>
      </c>
      <c r="K12" s="87"/>
      <c r="L12" s="87"/>
      <c r="M12" s="87" t="s">
        <v>52</v>
      </c>
      <c r="N12" s="87" t="s">
        <v>52</v>
      </c>
      <c r="O12" s="113" t="s">
        <v>53</v>
      </c>
    </row>
    <row r="13" spans="1:15" s="239" customFormat="1" ht="37.5" x14ac:dyDescent="0.25">
      <c r="A13" s="108">
        <f>ROW()-2</f>
        <v>11</v>
      </c>
      <c r="B13" s="90" t="s">
        <v>258</v>
      </c>
      <c r="C13" s="90" t="s">
        <v>207</v>
      </c>
      <c r="D13" s="90" t="s">
        <v>126</v>
      </c>
      <c r="E13" s="89">
        <f>SUM(Таблица28[[#This Row],[Средний балл аттестата]:[Балл первоочередной]])</f>
        <v>12.370000000000001</v>
      </c>
      <c r="F13" s="89">
        <v>4.37</v>
      </c>
      <c r="G13" s="89">
        <v>8</v>
      </c>
      <c r="H13" s="89"/>
      <c r="I13" s="260" t="s">
        <v>375</v>
      </c>
      <c r="J13" s="87" t="s">
        <v>44</v>
      </c>
      <c r="K13" s="87" t="s">
        <v>15</v>
      </c>
      <c r="L13" s="87" t="s">
        <v>115</v>
      </c>
      <c r="M13" s="87" t="s">
        <v>52</v>
      </c>
      <c r="N13" s="87" t="s">
        <v>52</v>
      </c>
      <c r="O13" s="113" t="s">
        <v>53</v>
      </c>
    </row>
    <row r="14" spans="1:15" s="276" customFormat="1" ht="37.5" x14ac:dyDescent="0.25">
      <c r="A14" s="108">
        <f xml:space="preserve"> ROW()-2</f>
        <v>12</v>
      </c>
      <c r="B14" s="90" t="s">
        <v>593</v>
      </c>
      <c r="C14" s="90" t="s">
        <v>207</v>
      </c>
      <c r="D14" s="89" t="s">
        <v>128</v>
      </c>
      <c r="E14" s="89">
        <f>SUM(Таблица28[[#This Row],[Средний балл аттестата]:[Балл первоочередной]])</f>
        <v>12.059999999999999</v>
      </c>
      <c r="F14" s="89">
        <v>4.0599999999999996</v>
      </c>
      <c r="G14" s="89">
        <v>8</v>
      </c>
      <c r="H14" s="89"/>
      <c r="I14" s="260" t="s">
        <v>375</v>
      </c>
      <c r="J14" s="87" t="s">
        <v>44</v>
      </c>
      <c r="K14" s="87" t="s">
        <v>4</v>
      </c>
      <c r="L14" s="87" t="s">
        <v>115</v>
      </c>
      <c r="M14" s="87" t="s">
        <v>52</v>
      </c>
      <c r="N14" s="87" t="s">
        <v>52</v>
      </c>
      <c r="O14" s="113" t="s">
        <v>52</v>
      </c>
    </row>
    <row r="15" spans="1:15" s="278" customFormat="1" ht="18.75" x14ac:dyDescent="0.25">
      <c r="A15" s="114">
        <f>ROW()-2</f>
        <v>13</v>
      </c>
      <c r="B15" s="90" t="s">
        <v>278</v>
      </c>
      <c r="C15" s="90" t="s">
        <v>208</v>
      </c>
      <c r="D15" s="87" t="s">
        <v>126</v>
      </c>
      <c r="E15" s="89">
        <f>SUM(Таблица28[[#This Row],[Средний балл аттестата]:[Балл первоочередной]])</f>
        <v>11.89</v>
      </c>
      <c r="F15" s="89">
        <v>3.89</v>
      </c>
      <c r="G15" s="89">
        <v>8</v>
      </c>
      <c r="H15" s="89"/>
      <c r="I15" s="260" t="s">
        <v>375</v>
      </c>
      <c r="J15" s="87" t="s">
        <v>4</v>
      </c>
      <c r="K15" s="87" t="s">
        <v>115</v>
      </c>
      <c r="L15" s="87"/>
      <c r="M15" s="87" t="s">
        <v>52</v>
      </c>
      <c r="N15" s="87" t="s">
        <v>52</v>
      </c>
      <c r="O15" s="87" t="s">
        <v>53</v>
      </c>
    </row>
    <row r="16" spans="1:15" s="8" customFormat="1" ht="37.5" x14ac:dyDescent="0.25">
      <c r="A16" s="114">
        <f>ROW()-2</f>
        <v>14</v>
      </c>
      <c r="B16" s="87" t="s">
        <v>232</v>
      </c>
      <c r="C16" s="87" t="s">
        <v>208</v>
      </c>
      <c r="D16" s="87" t="s">
        <v>126</v>
      </c>
      <c r="E16" s="89">
        <f>SUM(Таблица28[[#This Row],[Средний балл аттестата]:[Балл первоочередной]])</f>
        <v>11.879999999999999</v>
      </c>
      <c r="F16" s="89">
        <v>3.88</v>
      </c>
      <c r="G16" s="89">
        <v>8</v>
      </c>
      <c r="H16" s="89"/>
      <c r="I16" s="260" t="s">
        <v>375</v>
      </c>
      <c r="J16" s="87" t="s">
        <v>115</v>
      </c>
      <c r="K16" s="87" t="s">
        <v>6</v>
      </c>
      <c r="L16" s="87" t="s">
        <v>44</v>
      </c>
      <c r="M16" s="87" t="s">
        <v>52</v>
      </c>
      <c r="N16" s="87" t="s">
        <v>52</v>
      </c>
      <c r="O16" s="87" t="s">
        <v>52</v>
      </c>
    </row>
    <row r="17" spans="1:15" s="238" customFormat="1" ht="37.5" x14ac:dyDescent="0.25">
      <c r="A17" s="114">
        <f xml:space="preserve"> ROW()-2</f>
        <v>15</v>
      </c>
      <c r="B17" s="90" t="s">
        <v>600</v>
      </c>
      <c r="C17" s="90" t="s">
        <v>207</v>
      </c>
      <c r="D17" s="87" t="s">
        <v>126</v>
      </c>
      <c r="E17" s="89">
        <f>SUM(Таблица28[[#This Row],[Средний балл аттестата]:[Балл первоочередной]])</f>
        <v>11.86</v>
      </c>
      <c r="F17" s="89">
        <v>3.86</v>
      </c>
      <c r="G17" s="89">
        <v>8</v>
      </c>
      <c r="H17" s="89"/>
      <c r="I17" s="260" t="s">
        <v>375</v>
      </c>
      <c r="J17" s="87" t="s">
        <v>44</v>
      </c>
      <c r="K17" s="87" t="s">
        <v>15</v>
      </c>
      <c r="L17" s="87" t="s">
        <v>115</v>
      </c>
      <c r="M17" s="87" t="s">
        <v>52</v>
      </c>
      <c r="N17" s="87" t="s">
        <v>52</v>
      </c>
      <c r="O17" s="87" t="s">
        <v>53</v>
      </c>
    </row>
    <row r="18" spans="1:15" s="8" customFormat="1" ht="37.5" x14ac:dyDescent="0.25">
      <c r="A18" s="114">
        <f xml:space="preserve"> ROW() - 2</f>
        <v>16</v>
      </c>
      <c r="B18" s="87" t="s">
        <v>110</v>
      </c>
      <c r="C18" s="87" t="s">
        <v>209</v>
      </c>
      <c r="D18" s="87" t="s">
        <v>126</v>
      </c>
      <c r="E18" s="89">
        <f>SUM(Таблица28[[#This Row],[Средний балл аттестата]:[Балл первоочередной]])</f>
        <v>11.309999999999999</v>
      </c>
      <c r="F18" s="89">
        <v>4.3099999999999996</v>
      </c>
      <c r="G18" s="89">
        <v>7</v>
      </c>
      <c r="H18" s="89"/>
      <c r="I18" s="260" t="s">
        <v>375</v>
      </c>
      <c r="J18" s="87" t="s">
        <v>115</v>
      </c>
      <c r="K18" s="87" t="s">
        <v>111</v>
      </c>
      <c r="L18" s="87" t="s">
        <v>44</v>
      </c>
      <c r="M18" s="87" t="s">
        <v>52</v>
      </c>
      <c r="N18" s="87" t="s">
        <v>52</v>
      </c>
      <c r="O18" s="87" t="s">
        <v>53</v>
      </c>
    </row>
    <row r="19" spans="1:15" s="8" customFormat="1" ht="73.5" customHeight="1" x14ac:dyDescent="0.25">
      <c r="A19" s="114"/>
      <c r="B19" s="90" t="s">
        <v>751</v>
      </c>
      <c r="C19" s="90" t="s">
        <v>209</v>
      </c>
      <c r="D19" s="90" t="s">
        <v>126</v>
      </c>
      <c r="E19" s="89">
        <f>SUM(Таблица28[[#This Row],[Средний балл аттестата]:[Балл первоочередной]])</f>
        <v>10.8</v>
      </c>
      <c r="F19" s="89">
        <v>4.8</v>
      </c>
      <c r="G19" s="89">
        <v>6</v>
      </c>
      <c r="H19" s="89"/>
      <c r="I19" s="260" t="s">
        <v>375</v>
      </c>
      <c r="J19" s="87" t="s">
        <v>115</v>
      </c>
      <c r="K19" s="87"/>
      <c r="L19" s="87"/>
      <c r="M19" s="87" t="s">
        <v>52</v>
      </c>
      <c r="N19" s="87" t="s">
        <v>52</v>
      </c>
      <c r="O19" s="87" t="s">
        <v>52</v>
      </c>
    </row>
    <row r="20" spans="1:15" s="8" customFormat="1" ht="37.5" x14ac:dyDescent="0.25">
      <c r="A20" s="108">
        <f xml:space="preserve"> ROW() - 2</f>
        <v>18</v>
      </c>
      <c r="B20" s="87" t="s">
        <v>123</v>
      </c>
      <c r="C20" s="87" t="s">
        <v>209</v>
      </c>
      <c r="D20" s="87" t="s">
        <v>126</v>
      </c>
      <c r="E20" s="89">
        <f>SUM(Таблица28[[#This Row],[Средний балл аттестата]:[Балл первоочередной]])</f>
        <v>10.530000000000001</v>
      </c>
      <c r="F20" s="89">
        <v>4.53</v>
      </c>
      <c r="G20" s="89">
        <v>6</v>
      </c>
      <c r="H20" s="89"/>
      <c r="I20" s="260" t="s">
        <v>375</v>
      </c>
      <c r="J20" s="87" t="s">
        <v>44</v>
      </c>
      <c r="K20" s="87" t="s">
        <v>15</v>
      </c>
      <c r="L20" s="87" t="s">
        <v>115</v>
      </c>
      <c r="M20" s="87" t="s">
        <v>52</v>
      </c>
      <c r="N20" s="87" t="s">
        <v>52</v>
      </c>
      <c r="O20" s="87" t="s">
        <v>52</v>
      </c>
    </row>
    <row r="21" spans="1:15" s="8" customFormat="1" ht="37.5" x14ac:dyDescent="0.25">
      <c r="A21" s="108">
        <f>ROW()-2</f>
        <v>19</v>
      </c>
      <c r="B21" s="90" t="s">
        <v>351</v>
      </c>
      <c r="C21" s="90" t="s">
        <v>208</v>
      </c>
      <c r="D21" s="87" t="s">
        <v>128</v>
      </c>
      <c r="E21" s="89">
        <f>SUM(Таблица28[[#This Row],[Средний балл аттестата]:[Балл первоочередной]])</f>
        <v>10.370000000000001</v>
      </c>
      <c r="F21" s="89">
        <v>4.37</v>
      </c>
      <c r="G21" s="89">
        <v>6</v>
      </c>
      <c r="H21" s="87"/>
      <c r="I21" s="260" t="s">
        <v>375</v>
      </c>
      <c r="J21" s="87" t="s">
        <v>115</v>
      </c>
      <c r="K21" s="87" t="s">
        <v>44</v>
      </c>
      <c r="L21" s="87" t="s">
        <v>15</v>
      </c>
      <c r="M21" s="87" t="s">
        <v>52</v>
      </c>
      <c r="N21" s="87" t="s">
        <v>52</v>
      </c>
      <c r="O21" s="113" t="s">
        <v>52</v>
      </c>
    </row>
    <row r="22" spans="1:15" s="8" customFormat="1" ht="37.5" x14ac:dyDescent="0.25">
      <c r="A22" s="108">
        <f>ROW()-2</f>
        <v>20</v>
      </c>
      <c r="B22" s="90" t="s">
        <v>256</v>
      </c>
      <c r="C22" s="90" t="s">
        <v>209</v>
      </c>
      <c r="D22" s="87" t="s">
        <v>126</v>
      </c>
      <c r="E22" s="89">
        <f>SUM(Таблица28[[#This Row],[Средний балл аттестата]:[Балл первоочередной]])</f>
        <v>10.25</v>
      </c>
      <c r="F22" s="89">
        <v>4.25</v>
      </c>
      <c r="G22" s="89">
        <v>6</v>
      </c>
      <c r="H22" s="87"/>
      <c r="I22" s="260" t="s">
        <v>375</v>
      </c>
      <c r="J22" s="87" t="s">
        <v>15</v>
      </c>
      <c r="K22" s="87" t="s">
        <v>44</v>
      </c>
      <c r="L22" s="87" t="s">
        <v>115</v>
      </c>
      <c r="M22" s="87" t="s">
        <v>52</v>
      </c>
      <c r="N22" s="87" t="s">
        <v>52</v>
      </c>
      <c r="O22" s="113" t="s">
        <v>52</v>
      </c>
    </row>
    <row r="23" spans="1:15" s="8" customFormat="1" ht="18.75" x14ac:dyDescent="0.25">
      <c r="A23" s="108">
        <f xml:space="preserve"> ROW() - 2</f>
        <v>21</v>
      </c>
      <c r="B23" s="90" t="s">
        <v>328</v>
      </c>
      <c r="C23" s="90" t="s">
        <v>209</v>
      </c>
      <c r="D23" s="87" t="s">
        <v>126</v>
      </c>
      <c r="E23" s="89">
        <f>SUM(Таблица28[[#This Row],[Средний балл аттестата]:[Балл первоочередной]])</f>
        <v>9.39</v>
      </c>
      <c r="F23" s="89">
        <v>4.3899999999999997</v>
      </c>
      <c r="G23" s="89">
        <v>5</v>
      </c>
      <c r="H23" s="89"/>
      <c r="I23" s="260" t="s">
        <v>375</v>
      </c>
      <c r="J23" s="87" t="s">
        <v>115</v>
      </c>
      <c r="K23" s="87"/>
      <c r="L23" s="87"/>
      <c r="M23" s="87" t="s">
        <v>52</v>
      </c>
      <c r="N23" s="87" t="s">
        <v>52</v>
      </c>
      <c r="O23" s="113" t="s">
        <v>52</v>
      </c>
    </row>
    <row r="24" spans="1:15" s="8" customFormat="1" ht="37.5" x14ac:dyDescent="0.25">
      <c r="A24" s="108">
        <f>ROW()-2</f>
        <v>22</v>
      </c>
      <c r="B24" s="90" t="s">
        <v>220</v>
      </c>
      <c r="C24" s="90" t="s">
        <v>209</v>
      </c>
      <c r="D24" s="87" t="s">
        <v>126</v>
      </c>
      <c r="E24" s="89">
        <f>SUM(Таблица28[[#This Row],[Средний балл аттестата]:[Балл первоочередной]])</f>
        <v>9.370000000000001</v>
      </c>
      <c r="F24" s="89">
        <v>4.37</v>
      </c>
      <c r="G24" s="87">
        <v>5</v>
      </c>
      <c r="H24" s="87"/>
      <c r="I24" s="87" t="s">
        <v>375</v>
      </c>
      <c r="J24" s="87" t="s">
        <v>15</v>
      </c>
      <c r="K24" s="87" t="s">
        <v>44</v>
      </c>
      <c r="L24" s="87" t="s">
        <v>756</v>
      </c>
      <c r="M24" s="87" t="s">
        <v>52</v>
      </c>
      <c r="N24" s="87" t="s">
        <v>52</v>
      </c>
      <c r="O24" s="113" t="s">
        <v>52</v>
      </c>
    </row>
    <row r="25" spans="1:15" s="8" customFormat="1" ht="56.25" x14ac:dyDescent="0.25">
      <c r="A25" s="108">
        <f xml:space="preserve"> ROW() - 2</f>
        <v>23</v>
      </c>
      <c r="B25" s="87" t="s">
        <v>114</v>
      </c>
      <c r="C25" s="87" t="s">
        <v>209</v>
      </c>
      <c r="D25" s="87" t="s">
        <v>126</v>
      </c>
      <c r="E25" s="89">
        <f>SUM(Таблица28[[#This Row],[Средний балл аттестата]:[Балл первоочередной]])</f>
        <v>9.2899999999999991</v>
      </c>
      <c r="F25" s="89">
        <v>4.29</v>
      </c>
      <c r="G25" s="89">
        <v>5</v>
      </c>
      <c r="H25" s="87"/>
      <c r="I25" s="260" t="s">
        <v>375</v>
      </c>
      <c r="J25" s="87" t="s">
        <v>695</v>
      </c>
      <c r="K25" s="87" t="s">
        <v>115</v>
      </c>
      <c r="L25" s="87"/>
      <c r="M25" s="87" t="s">
        <v>52</v>
      </c>
      <c r="N25" s="87" t="s">
        <v>52</v>
      </c>
      <c r="O25" s="113" t="s">
        <v>52</v>
      </c>
    </row>
    <row r="26" spans="1:15" s="8" customFormat="1" ht="18.75" x14ac:dyDescent="0.25">
      <c r="A26" s="108">
        <f xml:space="preserve"> ROW()-2</f>
        <v>24</v>
      </c>
      <c r="B26" s="140" t="s">
        <v>307</v>
      </c>
      <c r="C26" s="140" t="s">
        <v>207</v>
      </c>
      <c r="D26" s="131" t="s">
        <v>126</v>
      </c>
      <c r="E26" s="89">
        <f>SUM(Таблица28[[#This Row],[Средний балл аттестата]:[Балл первоочередной]])</f>
        <v>8.75</v>
      </c>
      <c r="F26" s="136">
        <v>3.75</v>
      </c>
      <c r="G26" s="136">
        <v>5</v>
      </c>
      <c r="H26" s="136"/>
      <c r="I26" s="261" t="s">
        <v>375</v>
      </c>
      <c r="J26" s="131" t="s">
        <v>44</v>
      </c>
      <c r="K26" s="131" t="s">
        <v>115</v>
      </c>
      <c r="L26" s="131"/>
      <c r="M26" s="131" t="s">
        <v>52</v>
      </c>
      <c r="N26" s="131" t="s">
        <v>52</v>
      </c>
      <c r="O26" s="141" t="s">
        <v>52</v>
      </c>
    </row>
    <row r="27" spans="1:15" s="8" customFormat="1" ht="56.25" x14ac:dyDescent="0.25">
      <c r="A27" s="108">
        <f>ROW()-2</f>
        <v>25</v>
      </c>
      <c r="B27" s="90" t="s">
        <v>380</v>
      </c>
      <c r="C27" s="90" t="s">
        <v>207</v>
      </c>
      <c r="D27" s="89" t="s">
        <v>126</v>
      </c>
      <c r="E27" s="89">
        <f>SUM(Таблица28[[#This Row],[Средний балл аттестата]:[Балл первоочередной]])</f>
        <v>7.5</v>
      </c>
      <c r="F27" s="89">
        <v>3.5</v>
      </c>
      <c r="G27" s="89">
        <v>4</v>
      </c>
      <c r="H27" s="89"/>
      <c r="I27" s="260" t="s">
        <v>375</v>
      </c>
      <c r="J27" s="87" t="s">
        <v>4</v>
      </c>
      <c r="K27" s="87" t="s">
        <v>696</v>
      </c>
      <c r="L27" s="87" t="s">
        <v>15</v>
      </c>
      <c r="M27" s="87" t="s">
        <v>52</v>
      </c>
      <c r="N27" s="87" t="s">
        <v>52</v>
      </c>
      <c r="O27" s="113" t="s">
        <v>53</v>
      </c>
    </row>
    <row r="28" spans="1:15" s="85" customFormat="1" x14ac:dyDescent="0.25">
      <c r="A28" s="5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49"/>
      <c r="O28" s="8"/>
    </row>
    <row r="29" spans="1:15" s="85" customFormat="1" x14ac:dyDescent="0.25">
      <c r="A29" s="5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49"/>
      <c r="O29" s="8"/>
    </row>
    <row r="30" spans="1:15" s="8" customFormat="1" x14ac:dyDescent="0.25">
      <c r="A30" s="5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9"/>
    </row>
    <row r="31" spans="1:15" s="8" customFormat="1" x14ac:dyDescent="0.25">
      <c r="A31" s="5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49"/>
    </row>
    <row r="32" spans="1:15" s="8" customFormat="1" x14ac:dyDescent="0.25">
      <c r="A32" s="5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9"/>
    </row>
    <row r="33" spans="1:15" s="8" customFormat="1" x14ac:dyDescent="0.25">
      <c r="A33" s="5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9"/>
    </row>
    <row r="34" spans="1:15" s="8" customFormat="1" x14ac:dyDescent="0.25">
      <c r="A34" s="57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9"/>
    </row>
    <row r="35" spans="1:15" s="8" customFormat="1" x14ac:dyDescent="0.25">
      <c r="A35" s="57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9"/>
      <c r="O35"/>
    </row>
    <row r="36" spans="1:15" s="8" customFormat="1" x14ac:dyDescent="0.25">
      <c r="A36" s="57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49"/>
      <c r="O36"/>
    </row>
    <row r="37" spans="1:15" x14ac:dyDescent="0.25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9"/>
    </row>
    <row r="38" spans="1:15" x14ac:dyDescent="0.25">
      <c r="N38" s="49"/>
    </row>
    <row r="39" spans="1:15" x14ac:dyDescent="0.25">
      <c r="N39" s="49"/>
    </row>
    <row r="40" spans="1:15" x14ac:dyDescent="0.25">
      <c r="N40" s="49"/>
    </row>
    <row r="41" spans="1:15" x14ac:dyDescent="0.25">
      <c r="N41" s="49"/>
    </row>
    <row r="42" spans="1:15" x14ac:dyDescent="0.25">
      <c r="N42" s="49"/>
    </row>
    <row r="43" spans="1:15" x14ac:dyDescent="0.25">
      <c r="N43" s="49"/>
    </row>
    <row r="44" spans="1:15" x14ac:dyDescent="0.25">
      <c r="N44" s="49"/>
    </row>
    <row r="45" spans="1:15" x14ac:dyDescent="0.25">
      <c r="N45" s="49"/>
    </row>
    <row r="46" spans="1:15" x14ac:dyDescent="0.25">
      <c r="N46" s="49"/>
    </row>
    <row r="47" spans="1:15" x14ac:dyDescent="0.25">
      <c r="N47" s="49"/>
    </row>
    <row r="48" spans="1:15" x14ac:dyDescent="0.25">
      <c r="N48" s="49"/>
    </row>
    <row r="49" spans="14:14" x14ac:dyDescent="0.25">
      <c r="N49" s="49"/>
    </row>
    <row r="50" spans="14:14" x14ac:dyDescent="0.25">
      <c r="N50" s="49"/>
    </row>
    <row r="51" spans="14:14" x14ac:dyDescent="0.25">
      <c r="N51" s="49"/>
    </row>
    <row r="52" spans="14:14" x14ac:dyDescent="0.25">
      <c r="N52" s="49"/>
    </row>
    <row r="53" spans="14:14" x14ac:dyDescent="0.25">
      <c r="N53" s="49"/>
    </row>
    <row r="54" spans="14:14" x14ac:dyDescent="0.25">
      <c r="N54" s="49"/>
    </row>
    <row r="55" spans="14:14" x14ac:dyDescent="0.25">
      <c r="N55" s="49"/>
    </row>
    <row r="56" spans="14:14" x14ac:dyDescent="0.25">
      <c r="N56" s="49"/>
    </row>
    <row r="57" spans="14:14" x14ac:dyDescent="0.25">
      <c r="N57" s="49"/>
    </row>
    <row r="58" spans="14:14" x14ac:dyDescent="0.25">
      <c r="N58" s="49"/>
    </row>
    <row r="59" spans="14:14" x14ac:dyDescent="0.25">
      <c r="N59" s="49"/>
    </row>
    <row r="60" spans="14:14" x14ac:dyDescent="0.25">
      <c r="N60" s="49"/>
    </row>
    <row r="61" spans="14:14" x14ac:dyDescent="0.25">
      <c r="N61" s="49"/>
    </row>
    <row r="62" spans="14:14" x14ac:dyDescent="0.25">
      <c r="N62" s="49"/>
    </row>
    <row r="63" spans="14:14" x14ac:dyDescent="0.25">
      <c r="N63" s="49"/>
    </row>
    <row r="64" spans="14:14" x14ac:dyDescent="0.25">
      <c r="N64" s="49"/>
    </row>
    <row r="65" spans="14:14" x14ac:dyDescent="0.25">
      <c r="N65" s="49"/>
    </row>
    <row r="66" spans="14:14" x14ac:dyDescent="0.25">
      <c r="N66" s="49"/>
    </row>
    <row r="67" spans="14:14" x14ac:dyDescent="0.25">
      <c r="N67" s="49"/>
    </row>
    <row r="68" spans="14:14" x14ac:dyDescent="0.25">
      <c r="N68" s="49"/>
    </row>
    <row r="69" spans="14:14" x14ac:dyDescent="0.25">
      <c r="N69" s="49"/>
    </row>
    <row r="70" spans="14:14" x14ac:dyDescent="0.25">
      <c r="N70" s="49"/>
    </row>
    <row r="71" spans="14:14" x14ac:dyDescent="0.25">
      <c r="N71" s="49"/>
    </row>
    <row r="72" spans="14:14" x14ac:dyDescent="0.25">
      <c r="N72" s="49"/>
    </row>
    <row r="73" spans="14:14" x14ac:dyDescent="0.25">
      <c r="N73" s="49"/>
    </row>
    <row r="74" spans="14:14" x14ac:dyDescent="0.25">
      <c r="N74" s="49"/>
    </row>
    <row r="75" spans="14:14" x14ac:dyDescent="0.25">
      <c r="N75" s="49"/>
    </row>
    <row r="76" spans="14:14" x14ac:dyDescent="0.25">
      <c r="N76" s="49"/>
    </row>
    <row r="77" spans="14:14" x14ac:dyDescent="0.25">
      <c r="N77" s="49"/>
    </row>
    <row r="78" spans="14:14" x14ac:dyDescent="0.25">
      <c r="N78" s="49"/>
    </row>
    <row r="79" spans="14:14" x14ac:dyDescent="0.25">
      <c r="N79" s="49"/>
    </row>
    <row r="80" spans="14:14" x14ac:dyDescent="0.25">
      <c r="N80" s="49"/>
    </row>
    <row r="81" spans="14:14" x14ac:dyDescent="0.25">
      <c r="N81" s="49"/>
    </row>
    <row r="82" spans="14:14" x14ac:dyDescent="0.25">
      <c r="N82" s="49"/>
    </row>
    <row r="83" spans="14:14" x14ac:dyDescent="0.25">
      <c r="N83" s="49"/>
    </row>
    <row r="84" spans="14:14" x14ac:dyDescent="0.25">
      <c r="N84" s="49"/>
    </row>
    <row r="85" spans="14:14" x14ac:dyDescent="0.25">
      <c r="N85" s="49"/>
    </row>
    <row r="86" spans="14:14" x14ac:dyDescent="0.25">
      <c r="N86" s="49"/>
    </row>
    <row r="87" spans="14:14" x14ac:dyDescent="0.25">
      <c r="N87" s="49"/>
    </row>
    <row r="88" spans="14:14" x14ac:dyDescent="0.25">
      <c r="N88" s="49"/>
    </row>
    <row r="89" spans="14:14" x14ac:dyDescent="0.25">
      <c r="N89" s="49"/>
    </row>
    <row r="90" spans="14:14" x14ac:dyDescent="0.25">
      <c r="N90" s="49"/>
    </row>
    <row r="91" spans="14:14" x14ac:dyDescent="0.25">
      <c r="N91" s="49"/>
    </row>
    <row r="92" spans="14:14" x14ac:dyDescent="0.25">
      <c r="N92" s="49"/>
    </row>
    <row r="93" spans="14:14" x14ac:dyDescent="0.25">
      <c r="N93" s="49"/>
    </row>
    <row r="94" spans="14:14" x14ac:dyDescent="0.25">
      <c r="N94" s="49"/>
    </row>
    <row r="95" spans="14:14" x14ac:dyDescent="0.25">
      <c r="N95" s="49"/>
    </row>
    <row r="96" spans="14:14" x14ac:dyDescent="0.25">
      <c r="N96" s="49"/>
    </row>
    <row r="97" spans="14:14" x14ac:dyDescent="0.25">
      <c r="N97" s="49"/>
    </row>
    <row r="98" spans="14:14" x14ac:dyDescent="0.25">
      <c r="N98" s="49"/>
    </row>
    <row r="99" spans="14:14" x14ac:dyDescent="0.25">
      <c r="N99" s="49"/>
    </row>
    <row r="100" spans="14:14" x14ac:dyDescent="0.25">
      <c r="N100" s="53"/>
    </row>
    <row r="101" spans="14:14" x14ac:dyDescent="0.25">
      <c r="N101" s="49"/>
    </row>
    <row r="102" spans="14:14" x14ac:dyDescent="0.25">
      <c r="N102" s="49"/>
    </row>
    <row r="103" spans="14:14" x14ac:dyDescent="0.25">
      <c r="N103" s="49"/>
    </row>
    <row r="104" spans="14:14" x14ac:dyDescent="0.25">
      <c r="N104" s="49"/>
    </row>
    <row r="105" spans="14:14" x14ac:dyDescent="0.25">
      <c r="N105" s="49"/>
    </row>
    <row r="106" spans="14:14" x14ac:dyDescent="0.25">
      <c r="N106" s="49"/>
    </row>
    <row r="107" spans="14:14" x14ac:dyDescent="0.25">
      <c r="N107" s="49"/>
    </row>
    <row r="108" spans="14:14" x14ac:dyDescent="0.25">
      <c r="N108" s="49"/>
    </row>
    <row r="109" spans="14:14" x14ac:dyDescent="0.25">
      <c r="N109" s="49"/>
    </row>
    <row r="110" spans="14:14" x14ac:dyDescent="0.25">
      <c r="N110" s="49"/>
    </row>
    <row r="111" spans="14:14" x14ac:dyDescent="0.25">
      <c r="N111" s="49"/>
    </row>
    <row r="112" spans="14:14" x14ac:dyDescent="0.25">
      <c r="N112" s="49"/>
    </row>
    <row r="113" spans="14:14" x14ac:dyDescent="0.25">
      <c r="N113" s="49"/>
    </row>
    <row r="114" spans="14:14" x14ac:dyDescent="0.25">
      <c r="N114" s="49"/>
    </row>
    <row r="115" spans="14:14" x14ac:dyDescent="0.25">
      <c r="N115" s="49"/>
    </row>
    <row r="116" spans="14:14" x14ac:dyDescent="0.25">
      <c r="N116" s="49"/>
    </row>
    <row r="117" spans="14:14" x14ac:dyDescent="0.25">
      <c r="N117" s="49"/>
    </row>
    <row r="118" spans="14:14" x14ac:dyDescent="0.25">
      <c r="N118" s="49"/>
    </row>
    <row r="119" spans="14:14" x14ac:dyDescent="0.25">
      <c r="N119" s="49"/>
    </row>
    <row r="120" spans="14:14" x14ac:dyDescent="0.25">
      <c r="N120" s="49"/>
    </row>
    <row r="121" spans="14:14" x14ac:dyDescent="0.25">
      <c r="N121" s="49"/>
    </row>
    <row r="122" spans="14:14" x14ac:dyDescent="0.25">
      <c r="N122" s="49"/>
    </row>
    <row r="123" spans="14:14" x14ac:dyDescent="0.25">
      <c r="N123" s="49"/>
    </row>
    <row r="124" spans="14:14" x14ac:dyDescent="0.25">
      <c r="N124" s="49"/>
    </row>
    <row r="125" spans="14:14" x14ac:dyDescent="0.25">
      <c r="N125" s="49"/>
    </row>
    <row r="126" spans="14:14" x14ac:dyDescent="0.25">
      <c r="N126" s="49"/>
    </row>
    <row r="127" spans="14:14" x14ac:dyDescent="0.25">
      <c r="N127" s="49"/>
    </row>
    <row r="128" spans="14:14" x14ac:dyDescent="0.25">
      <c r="N128" s="49"/>
    </row>
    <row r="129" spans="14:14" x14ac:dyDescent="0.25">
      <c r="N129" s="49"/>
    </row>
    <row r="130" spans="14:14" x14ac:dyDescent="0.25">
      <c r="N130" s="49"/>
    </row>
    <row r="131" spans="14:14" x14ac:dyDescent="0.25">
      <c r="N131" s="49"/>
    </row>
    <row r="132" spans="14:14" x14ac:dyDescent="0.25">
      <c r="N132" s="49"/>
    </row>
    <row r="133" spans="14:14" x14ac:dyDescent="0.25">
      <c r="N133" s="49"/>
    </row>
    <row r="134" spans="14:14" x14ac:dyDescent="0.25">
      <c r="N134" s="49"/>
    </row>
    <row r="135" spans="14:14" x14ac:dyDescent="0.25">
      <c r="N135" s="49"/>
    </row>
    <row r="136" spans="14:14" x14ac:dyDescent="0.25">
      <c r="N136" s="49"/>
    </row>
    <row r="137" spans="14:14" x14ac:dyDescent="0.25">
      <c r="N137" s="49"/>
    </row>
    <row r="138" spans="14:14" x14ac:dyDescent="0.25">
      <c r="N138" s="49"/>
    </row>
    <row r="139" spans="14:14" x14ac:dyDescent="0.25">
      <c r="N139" s="49"/>
    </row>
    <row r="140" spans="14:14" x14ac:dyDescent="0.25">
      <c r="N140" s="49"/>
    </row>
    <row r="141" spans="14:14" x14ac:dyDescent="0.25">
      <c r="N141" s="49"/>
    </row>
    <row r="142" spans="14:14" x14ac:dyDescent="0.25">
      <c r="N142" s="49"/>
    </row>
    <row r="143" spans="14:14" x14ac:dyDescent="0.25">
      <c r="N143" s="49"/>
    </row>
    <row r="144" spans="14:14" x14ac:dyDescent="0.25">
      <c r="N144" s="49"/>
    </row>
    <row r="145" spans="14:14" x14ac:dyDescent="0.25">
      <c r="N145" s="49"/>
    </row>
    <row r="146" spans="14:14" x14ac:dyDescent="0.25">
      <c r="N146" s="49"/>
    </row>
    <row r="147" spans="14:14" x14ac:dyDescent="0.25">
      <c r="N147" s="49"/>
    </row>
    <row r="148" spans="14:14" x14ac:dyDescent="0.25">
      <c r="N148" s="49"/>
    </row>
    <row r="149" spans="14:14" x14ac:dyDescent="0.25">
      <c r="N149" s="49"/>
    </row>
    <row r="150" spans="14:14" x14ac:dyDescent="0.25">
      <c r="N150" s="49"/>
    </row>
    <row r="151" spans="14:14" x14ac:dyDescent="0.25">
      <c r="N151" s="49"/>
    </row>
    <row r="152" spans="14:14" x14ac:dyDescent="0.25">
      <c r="N152" s="49"/>
    </row>
    <row r="153" spans="14:14" x14ac:dyDescent="0.25">
      <c r="N153" s="49"/>
    </row>
    <row r="154" spans="14:14" x14ac:dyDescent="0.25">
      <c r="N154" s="49"/>
    </row>
    <row r="155" spans="14:14" x14ac:dyDescent="0.25">
      <c r="N155" s="49"/>
    </row>
    <row r="156" spans="14:14" x14ac:dyDescent="0.25">
      <c r="N156" s="49"/>
    </row>
    <row r="157" spans="14:14" x14ac:dyDescent="0.25">
      <c r="N157" s="49"/>
    </row>
    <row r="158" spans="14:14" x14ac:dyDescent="0.25">
      <c r="N158" s="49"/>
    </row>
    <row r="159" spans="14:14" x14ac:dyDescent="0.25">
      <c r="N159" s="49"/>
    </row>
    <row r="160" spans="14:14" x14ac:dyDescent="0.25">
      <c r="N160" s="49"/>
    </row>
    <row r="161" spans="14:14" x14ac:dyDescent="0.25">
      <c r="N161" s="49"/>
    </row>
    <row r="162" spans="14:14" x14ac:dyDescent="0.25">
      <c r="N162" s="49"/>
    </row>
    <row r="163" spans="14:14" x14ac:dyDescent="0.25">
      <c r="N163" s="49"/>
    </row>
    <row r="164" spans="14:14" x14ac:dyDescent="0.25">
      <c r="N164" s="49"/>
    </row>
    <row r="165" spans="14:14" x14ac:dyDescent="0.25">
      <c r="N165" s="49"/>
    </row>
    <row r="166" spans="14:14" x14ac:dyDescent="0.25">
      <c r="N166" s="49"/>
    </row>
    <row r="167" spans="14:14" x14ac:dyDescent="0.25">
      <c r="N167" s="49"/>
    </row>
    <row r="168" spans="14:14" x14ac:dyDescent="0.25">
      <c r="N168" s="49"/>
    </row>
    <row r="169" spans="14:14" x14ac:dyDescent="0.25">
      <c r="N169" s="49"/>
    </row>
    <row r="170" spans="14:14" x14ac:dyDescent="0.25">
      <c r="N170" s="49"/>
    </row>
    <row r="171" spans="14:14" x14ac:dyDescent="0.25">
      <c r="N171" s="49"/>
    </row>
    <row r="172" spans="14:14" x14ac:dyDescent="0.25">
      <c r="N172" s="49"/>
    </row>
    <row r="173" spans="14:14" x14ac:dyDescent="0.25">
      <c r="N173" s="49"/>
    </row>
    <row r="174" spans="14:14" x14ac:dyDescent="0.25">
      <c r="N174" s="49"/>
    </row>
    <row r="175" spans="14:14" x14ac:dyDescent="0.25">
      <c r="N175" s="49"/>
    </row>
    <row r="176" spans="14:14" x14ac:dyDescent="0.25">
      <c r="N176" s="49"/>
    </row>
    <row r="177" spans="14:14" x14ac:dyDescent="0.25">
      <c r="N177" s="49"/>
    </row>
    <row r="178" spans="14:14" x14ac:dyDescent="0.25">
      <c r="N178" s="49"/>
    </row>
    <row r="179" spans="14:14" x14ac:dyDescent="0.25">
      <c r="N179" s="49"/>
    </row>
    <row r="180" spans="14:14" x14ac:dyDescent="0.25">
      <c r="N180" s="49"/>
    </row>
    <row r="181" spans="14:14" x14ac:dyDescent="0.25">
      <c r="N181" s="49"/>
    </row>
    <row r="182" spans="14:14" x14ac:dyDescent="0.25">
      <c r="N182" s="49"/>
    </row>
    <row r="183" spans="14:14" x14ac:dyDescent="0.25">
      <c r="N183" s="49"/>
    </row>
    <row r="184" spans="14:14" x14ac:dyDescent="0.25">
      <c r="N184" s="49"/>
    </row>
    <row r="185" spans="14:14" x14ac:dyDescent="0.25">
      <c r="N185" s="49"/>
    </row>
    <row r="186" spans="14:14" x14ac:dyDescent="0.25">
      <c r="N186" s="49"/>
    </row>
    <row r="187" spans="14:14" x14ac:dyDescent="0.25">
      <c r="N187" s="49"/>
    </row>
    <row r="188" spans="14:14" x14ac:dyDescent="0.25">
      <c r="N188" s="49"/>
    </row>
    <row r="189" spans="14:14" x14ac:dyDescent="0.25">
      <c r="N189" s="49"/>
    </row>
    <row r="190" spans="14:14" x14ac:dyDescent="0.25">
      <c r="N190" s="49"/>
    </row>
    <row r="191" spans="14:14" x14ac:dyDescent="0.25">
      <c r="N191" s="49"/>
    </row>
    <row r="192" spans="14:14" x14ac:dyDescent="0.25">
      <c r="N192" s="49"/>
    </row>
    <row r="193" spans="14:14" x14ac:dyDescent="0.25">
      <c r="N193" s="49"/>
    </row>
    <row r="194" spans="14:14" x14ac:dyDescent="0.25">
      <c r="N194" s="49"/>
    </row>
    <row r="195" spans="14:14" x14ac:dyDescent="0.25">
      <c r="N195" s="49"/>
    </row>
    <row r="196" spans="14:14" x14ac:dyDescent="0.25">
      <c r="N196" s="49"/>
    </row>
    <row r="197" spans="14:14" x14ac:dyDescent="0.25">
      <c r="N197" s="49"/>
    </row>
    <row r="198" spans="14:14" x14ac:dyDescent="0.25">
      <c r="N198" s="49"/>
    </row>
    <row r="199" spans="14:14" x14ac:dyDescent="0.25">
      <c r="N199" s="49"/>
    </row>
    <row r="200" spans="14:14" x14ac:dyDescent="0.25">
      <c r="N200" s="49"/>
    </row>
    <row r="201" spans="14:14" x14ac:dyDescent="0.25">
      <c r="N201" s="49"/>
    </row>
    <row r="202" spans="14:14" x14ac:dyDescent="0.25">
      <c r="N202" s="49"/>
    </row>
    <row r="203" spans="14:14" x14ac:dyDescent="0.25">
      <c r="N203" s="49"/>
    </row>
    <row r="204" spans="14:14" x14ac:dyDescent="0.25">
      <c r="N204" s="49"/>
    </row>
    <row r="205" spans="14:14" x14ac:dyDescent="0.25">
      <c r="N205" s="49"/>
    </row>
    <row r="206" spans="14:14" x14ac:dyDescent="0.25">
      <c r="N206" s="49"/>
    </row>
    <row r="207" spans="14:14" x14ac:dyDescent="0.25">
      <c r="N207" s="49"/>
    </row>
    <row r="208" spans="14:14" x14ac:dyDescent="0.25">
      <c r="N208" s="49"/>
    </row>
    <row r="209" spans="14:14" x14ac:dyDescent="0.25">
      <c r="N209" s="49"/>
    </row>
    <row r="210" spans="14:14" x14ac:dyDescent="0.25">
      <c r="N210" s="49"/>
    </row>
    <row r="211" spans="14:14" x14ac:dyDescent="0.25">
      <c r="N211" s="49"/>
    </row>
    <row r="212" spans="14:14" x14ac:dyDescent="0.25">
      <c r="N212" s="52"/>
    </row>
    <row r="213" spans="14:14" x14ac:dyDescent="0.25">
      <c r="N213" s="52"/>
    </row>
    <row r="214" spans="14:14" x14ac:dyDescent="0.25">
      <c r="N214" s="55"/>
    </row>
    <row r="215" spans="14:14" x14ac:dyDescent="0.25">
      <c r="N215" s="55"/>
    </row>
    <row r="216" spans="14:14" x14ac:dyDescent="0.25">
      <c r="N216" s="55"/>
    </row>
    <row r="217" spans="14:14" x14ac:dyDescent="0.25">
      <c r="N217" s="55"/>
    </row>
    <row r="218" spans="14:14" x14ac:dyDescent="0.25">
      <c r="N218" s="55"/>
    </row>
    <row r="219" spans="14:14" x14ac:dyDescent="0.25">
      <c r="N219" s="55"/>
    </row>
    <row r="220" spans="14:14" x14ac:dyDescent="0.25">
      <c r="N220" s="55"/>
    </row>
    <row r="221" spans="14:14" x14ac:dyDescent="0.25">
      <c r="N221" s="55"/>
    </row>
    <row r="222" spans="14:14" x14ac:dyDescent="0.25">
      <c r="N222" s="55"/>
    </row>
    <row r="223" spans="14:14" x14ac:dyDescent="0.25">
      <c r="N223" s="55"/>
    </row>
    <row r="224" spans="14:14" x14ac:dyDescent="0.25">
      <c r="N224" s="55"/>
    </row>
    <row r="225" spans="14:14" x14ac:dyDescent="0.25">
      <c r="N225" s="55"/>
    </row>
  </sheetData>
  <mergeCells count="1">
    <mergeCell ref="A1:O1"/>
  </mergeCells>
  <phoneticPr fontId="10" type="noConversion"/>
  <pageMargins left="0.25" right="0.25" top="0.75" bottom="0.75" header="0.3" footer="0.3"/>
  <pageSetup paperSize="9" scale="63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2"/>
  <sheetViews>
    <sheetView view="pageBreakPreview" zoomScale="80" zoomScaleNormal="55" zoomScaleSheetLayoutView="80" workbookViewId="0">
      <pane ySplit="1" topLeftCell="A2" activePane="bottomLeft" state="frozen"/>
      <selection pane="bottomLeft" sqref="A1:N1"/>
    </sheetView>
  </sheetViews>
  <sheetFormatPr defaultRowHeight="15" x14ac:dyDescent="0.25"/>
  <cols>
    <col min="1" max="1" width="12.7109375" customWidth="1"/>
    <col min="2" max="2" width="12.5703125" customWidth="1"/>
    <col min="3" max="3" width="16.140625" customWidth="1"/>
    <col min="4" max="4" width="21.5703125" customWidth="1"/>
    <col min="5" max="5" width="21" customWidth="1"/>
    <col min="6" max="6" width="10.5703125" customWidth="1"/>
    <col min="7" max="7" width="8.5703125" customWidth="1"/>
    <col min="8" max="8" width="16.85546875" customWidth="1"/>
    <col min="9" max="9" width="20.85546875" customWidth="1"/>
    <col min="10" max="10" width="21" customWidth="1"/>
    <col min="11" max="11" width="18.5703125" customWidth="1"/>
    <col min="12" max="12" width="17" customWidth="1"/>
    <col min="13" max="13" width="16.140625" customWidth="1"/>
    <col min="14" max="14" width="18.140625" customWidth="1"/>
  </cols>
  <sheetData>
    <row r="1" spans="1:15" ht="72.75" customHeight="1" x14ac:dyDescent="0.5">
      <c r="A1" s="316" t="s">
        <v>762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</row>
    <row r="2" spans="1:15" ht="183" customHeight="1" x14ac:dyDescent="0.25">
      <c r="A2" s="62" t="s">
        <v>46</v>
      </c>
      <c r="B2" s="60" t="s">
        <v>10</v>
      </c>
      <c r="C2" s="60" t="s">
        <v>206</v>
      </c>
      <c r="D2" s="60" t="s">
        <v>27</v>
      </c>
      <c r="E2" s="60" t="s">
        <v>29</v>
      </c>
      <c r="F2" s="61" t="s">
        <v>2</v>
      </c>
      <c r="G2" s="60" t="s">
        <v>30</v>
      </c>
      <c r="H2" s="58" t="s">
        <v>47</v>
      </c>
      <c r="I2" s="60" t="s">
        <v>13</v>
      </c>
      <c r="J2" s="60" t="s">
        <v>1</v>
      </c>
      <c r="K2" s="60" t="s">
        <v>8</v>
      </c>
      <c r="L2" s="60" t="s">
        <v>9</v>
      </c>
      <c r="M2" s="60" t="s">
        <v>21</v>
      </c>
      <c r="N2" s="60" t="s">
        <v>37</v>
      </c>
      <c r="O2" s="62" t="s">
        <v>18</v>
      </c>
    </row>
    <row r="3" spans="1:15" s="8" customFormat="1" ht="102" customHeight="1" x14ac:dyDescent="0.3">
      <c r="A3" s="114">
        <f t="shared" ref="A3:A14" si="0">ROW()-2</f>
        <v>1</v>
      </c>
      <c r="B3" s="87" t="s">
        <v>464</v>
      </c>
      <c r="C3" s="87" t="s">
        <v>209</v>
      </c>
      <c r="D3" s="87" t="s">
        <v>126</v>
      </c>
      <c r="E3" s="89">
        <f>SUM(Таблица29[[#This Row],[Средний балл аттестата]:[Балл первоочередной]])</f>
        <v>104.61</v>
      </c>
      <c r="F3" s="87">
        <v>4.6100000000000003</v>
      </c>
      <c r="G3" s="105"/>
      <c r="H3" s="105">
        <v>100</v>
      </c>
      <c r="I3" s="260" t="s">
        <v>375</v>
      </c>
      <c r="J3" s="87" t="s">
        <v>15</v>
      </c>
      <c r="K3" s="87"/>
      <c r="L3" s="87"/>
      <c r="M3" s="106" t="s">
        <v>52</v>
      </c>
      <c r="N3" s="87" t="s">
        <v>162</v>
      </c>
      <c r="O3" s="113" t="s">
        <v>52</v>
      </c>
    </row>
    <row r="4" spans="1:15" s="8" customFormat="1" ht="104.25" customHeight="1" x14ac:dyDescent="0.25">
      <c r="A4" s="114">
        <f t="shared" si="0"/>
        <v>2</v>
      </c>
      <c r="B4" s="87" t="s">
        <v>316</v>
      </c>
      <c r="C4" s="87" t="s">
        <v>207</v>
      </c>
      <c r="D4" s="87" t="s">
        <v>126</v>
      </c>
      <c r="E4" s="89">
        <f>SUM(Таблица29[[#This Row],[Средний балл аттестата]:[Балл первоочередной]])</f>
        <v>104.47</v>
      </c>
      <c r="F4" s="89">
        <v>4.47</v>
      </c>
      <c r="G4" s="89"/>
      <c r="H4" s="89">
        <v>100</v>
      </c>
      <c r="I4" s="260" t="s">
        <v>375</v>
      </c>
      <c r="J4" s="87" t="s">
        <v>15</v>
      </c>
      <c r="K4" s="87" t="s">
        <v>4</v>
      </c>
      <c r="L4" s="87"/>
      <c r="M4" s="87" t="s">
        <v>52</v>
      </c>
      <c r="N4" s="87" t="s">
        <v>162</v>
      </c>
      <c r="O4" s="113" t="s">
        <v>52</v>
      </c>
    </row>
    <row r="5" spans="1:15" s="238" customFormat="1" ht="37.5" x14ac:dyDescent="0.25">
      <c r="A5" s="114">
        <f t="shared" si="0"/>
        <v>3</v>
      </c>
      <c r="B5" s="87" t="s">
        <v>487</v>
      </c>
      <c r="C5" s="87" t="s">
        <v>207</v>
      </c>
      <c r="D5" s="87" t="s">
        <v>126</v>
      </c>
      <c r="E5" s="89">
        <f>SUM(Таблица29[[#This Row],[Средний балл аттестата]:[Балл первоочередной]])</f>
        <v>104</v>
      </c>
      <c r="F5" s="89">
        <v>4</v>
      </c>
      <c r="G5" s="87"/>
      <c r="H5" s="87">
        <v>100</v>
      </c>
      <c r="I5" s="260" t="s">
        <v>375</v>
      </c>
      <c r="J5" s="87" t="s">
        <v>15</v>
      </c>
      <c r="K5" s="87"/>
      <c r="L5" s="87"/>
      <c r="M5" s="87" t="s">
        <v>52</v>
      </c>
      <c r="N5" s="87" t="s">
        <v>162</v>
      </c>
      <c r="O5" s="113" t="s">
        <v>53</v>
      </c>
    </row>
    <row r="6" spans="1:15" s="8" customFormat="1" ht="117" customHeight="1" x14ac:dyDescent="0.25">
      <c r="A6" s="236">
        <f t="shared" si="0"/>
        <v>4</v>
      </c>
      <c r="B6" s="197" t="s">
        <v>406</v>
      </c>
      <c r="C6" s="201" t="s">
        <v>208</v>
      </c>
      <c r="D6" s="197" t="s">
        <v>126</v>
      </c>
      <c r="E6" s="89">
        <f>SUM(Таблица29[[#This Row],[Средний балл аттестата]:[Балл первоочередной]])</f>
        <v>103.81</v>
      </c>
      <c r="F6" s="196">
        <v>3.81</v>
      </c>
      <c r="G6" s="196"/>
      <c r="H6" s="196">
        <v>100</v>
      </c>
      <c r="I6" s="260" t="s">
        <v>375</v>
      </c>
      <c r="J6" s="197" t="s">
        <v>44</v>
      </c>
      <c r="K6" s="197" t="s">
        <v>4</v>
      </c>
      <c r="L6" s="197" t="s">
        <v>15</v>
      </c>
      <c r="M6" s="197" t="s">
        <v>52</v>
      </c>
      <c r="N6" s="197" t="s">
        <v>412</v>
      </c>
      <c r="O6" s="203" t="s">
        <v>52</v>
      </c>
    </row>
    <row r="7" spans="1:15" s="238" customFormat="1" ht="37.5" x14ac:dyDescent="0.25">
      <c r="A7" s="114">
        <f t="shared" si="0"/>
        <v>5</v>
      </c>
      <c r="B7" s="90" t="s">
        <v>442</v>
      </c>
      <c r="C7" s="90" t="s">
        <v>207</v>
      </c>
      <c r="D7" s="90" t="s">
        <v>126</v>
      </c>
      <c r="E7" s="89">
        <f>SUM(Таблица29[[#This Row],[Средний балл аттестата]:[Балл первоочередной]])</f>
        <v>103.8</v>
      </c>
      <c r="F7" s="89">
        <v>3.8</v>
      </c>
      <c r="G7" s="87"/>
      <c r="H7" s="87">
        <v>100</v>
      </c>
      <c r="I7" s="260" t="s">
        <v>375</v>
      </c>
      <c r="J7" s="87" t="s">
        <v>15</v>
      </c>
      <c r="K7" s="87" t="s">
        <v>44</v>
      </c>
      <c r="L7" s="87" t="s">
        <v>294</v>
      </c>
      <c r="M7" s="87" t="s">
        <v>52</v>
      </c>
      <c r="N7" s="87" t="s">
        <v>162</v>
      </c>
      <c r="O7" s="113" t="s">
        <v>52</v>
      </c>
    </row>
    <row r="8" spans="1:15" s="238" customFormat="1" ht="37.5" x14ac:dyDescent="0.25">
      <c r="A8" s="108">
        <f t="shared" si="0"/>
        <v>6</v>
      </c>
      <c r="B8" s="90" t="s">
        <v>381</v>
      </c>
      <c r="C8" s="90" t="s">
        <v>207</v>
      </c>
      <c r="D8" s="89" t="s">
        <v>126</v>
      </c>
      <c r="E8" s="89">
        <f>SUM(Таблица29[[#This Row],[Средний балл аттестата]:[Балл первоочередной]])</f>
        <v>104.88</v>
      </c>
      <c r="F8" s="89">
        <v>4.88</v>
      </c>
      <c r="G8" s="87"/>
      <c r="H8" s="87">
        <v>100</v>
      </c>
      <c r="I8" s="260" t="s">
        <v>375</v>
      </c>
      <c r="J8" s="87" t="s">
        <v>15</v>
      </c>
      <c r="K8" s="87" t="s">
        <v>44</v>
      </c>
      <c r="L8" s="87"/>
      <c r="M8" s="87" t="s">
        <v>52</v>
      </c>
      <c r="N8" s="87" t="s">
        <v>162</v>
      </c>
      <c r="O8" s="113" t="s">
        <v>53</v>
      </c>
    </row>
    <row r="9" spans="1:15" s="238" customFormat="1" ht="37.5" x14ac:dyDescent="0.25">
      <c r="A9" s="114">
        <f t="shared" si="0"/>
        <v>7</v>
      </c>
      <c r="B9" s="87" t="s">
        <v>690</v>
      </c>
      <c r="C9" s="87" t="s">
        <v>207</v>
      </c>
      <c r="D9" s="87" t="s">
        <v>126</v>
      </c>
      <c r="E9" s="89">
        <f>SUM(Таблица29[[#This Row],[Средний балл аттестата]:[Балл первоочередной]])</f>
        <v>4.83</v>
      </c>
      <c r="F9" s="89">
        <v>4.83</v>
      </c>
      <c r="G9" s="87"/>
      <c r="H9" s="87"/>
      <c r="I9" s="267" t="s">
        <v>375</v>
      </c>
      <c r="J9" s="87" t="s">
        <v>15</v>
      </c>
      <c r="K9" s="87"/>
      <c r="L9" s="87"/>
      <c r="M9" s="87" t="s">
        <v>52</v>
      </c>
      <c r="N9" s="87" t="s">
        <v>52</v>
      </c>
      <c r="O9" s="113" t="s">
        <v>52</v>
      </c>
    </row>
    <row r="10" spans="1:15" s="8" customFormat="1" ht="37.5" x14ac:dyDescent="0.25">
      <c r="A10" s="114">
        <f t="shared" si="0"/>
        <v>8</v>
      </c>
      <c r="B10" s="90" t="s">
        <v>596</v>
      </c>
      <c r="C10" s="90" t="s">
        <v>207</v>
      </c>
      <c r="D10" s="87" t="s">
        <v>126</v>
      </c>
      <c r="E10" s="89">
        <f>SUM(Таблица29[[#This Row],[Средний балл аттестата]:[Балл первоочередной]])</f>
        <v>4.82</v>
      </c>
      <c r="F10" s="89">
        <v>4.82</v>
      </c>
      <c r="G10" s="89"/>
      <c r="H10" s="89"/>
      <c r="I10" s="260" t="s">
        <v>375</v>
      </c>
      <c r="J10" s="87" t="s">
        <v>15</v>
      </c>
      <c r="K10" s="87" t="s">
        <v>111</v>
      </c>
      <c r="L10" s="87"/>
      <c r="M10" s="87" t="s">
        <v>52</v>
      </c>
      <c r="N10" s="87" t="s">
        <v>52</v>
      </c>
      <c r="O10" s="113" t="s">
        <v>53</v>
      </c>
    </row>
    <row r="11" spans="1:15" s="8" customFormat="1" ht="37.5" x14ac:dyDescent="0.25">
      <c r="A11" s="114">
        <f t="shared" si="0"/>
        <v>9</v>
      </c>
      <c r="B11" s="90" t="s">
        <v>441</v>
      </c>
      <c r="C11" s="90" t="s">
        <v>207</v>
      </c>
      <c r="D11" s="87" t="s">
        <v>126</v>
      </c>
      <c r="E11" s="89">
        <f>SUM(Таблица29[[#This Row],[Средний балл аттестата]:[Балл первоочередной]])</f>
        <v>4.8099999999999996</v>
      </c>
      <c r="F11" s="89">
        <v>4.8099999999999996</v>
      </c>
      <c r="G11" s="87"/>
      <c r="H11" s="87"/>
      <c r="I11" s="260" t="s">
        <v>375</v>
      </c>
      <c r="J11" s="87" t="s">
        <v>15</v>
      </c>
      <c r="K11" s="87"/>
      <c r="L11" s="87"/>
      <c r="M11" s="87" t="s">
        <v>52</v>
      </c>
      <c r="N11" s="87" t="s">
        <v>52</v>
      </c>
      <c r="O11" s="113" t="s">
        <v>52</v>
      </c>
    </row>
    <row r="12" spans="1:15" s="8" customFormat="1" ht="37.5" x14ac:dyDescent="0.25">
      <c r="A12" s="114">
        <f t="shared" si="0"/>
        <v>10</v>
      </c>
      <c r="B12" s="87" t="s">
        <v>443</v>
      </c>
      <c r="C12" s="87" t="s">
        <v>207</v>
      </c>
      <c r="D12" s="87" t="s">
        <v>126</v>
      </c>
      <c r="E12" s="89">
        <f>SUM(Таблица29[[#This Row],[Средний балл аттестата]:[Балл первоочередной]])</f>
        <v>4.8099999999999996</v>
      </c>
      <c r="F12" s="89">
        <v>4.8099999999999996</v>
      </c>
      <c r="G12" s="87"/>
      <c r="H12" s="87"/>
      <c r="I12" s="260" t="s">
        <v>375</v>
      </c>
      <c r="J12" s="87" t="s">
        <v>15</v>
      </c>
      <c r="K12" s="87" t="s">
        <v>4</v>
      </c>
      <c r="L12" s="87"/>
      <c r="M12" s="87" t="s">
        <v>52</v>
      </c>
      <c r="N12" s="87" t="s">
        <v>52</v>
      </c>
      <c r="O12" s="113" t="s">
        <v>52</v>
      </c>
    </row>
    <row r="13" spans="1:15" s="8" customFormat="1" ht="37.5" x14ac:dyDescent="0.25">
      <c r="A13" s="114">
        <f t="shared" si="0"/>
        <v>11</v>
      </c>
      <c r="B13" s="87" t="s">
        <v>488</v>
      </c>
      <c r="C13" s="87" t="s">
        <v>207</v>
      </c>
      <c r="D13" s="87" t="s">
        <v>126</v>
      </c>
      <c r="E13" s="89">
        <f>SUM(Таблица29[[#This Row],[Средний балл аттестата]:[Балл первоочередной]])</f>
        <v>4.79</v>
      </c>
      <c r="F13" s="89">
        <v>4.79</v>
      </c>
      <c r="G13" s="87"/>
      <c r="H13" s="87"/>
      <c r="I13" s="260" t="s">
        <v>375</v>
      </c>
      <c r="J13" s="87" t="s">
        <v>15</v>
      </c>
      <c r="K13" s="87"/>
      <c r="L13" s="87"/>
      <c r="M13" s="87" t="s">
        <v>52</v>
      </c>
      <c r="N13" s="87" t="s">
        <v>52</v>
      </c>
      <c r="O13" s="113" t="s">
        <v>53</v>
      </c>
    </row>
    <row r="14" spans="1:15" s="85" customFormat="1" ht="37.5" x14ac:dyDescent="0.25">
      <c r="A14" s="114">
        <f t="shared" si="0"/>
        <v>12</v>
      </c>
      <c r="B14" s="87" t="s">
        <v>451</v>
      </c>
      <c r="C14" s="87" t="s">
        <v>207</v>
      </c>
      <c r="D14" s="87" t="s">
        <v>126</v>
      </c>
      <c r="E14" s="89">
        <f>SUM(Таблица29[[#This Row],[Средний балл аттестата]:[Балл первоочередной]])</f>
        <v>4.75</v>
      </c>
      <c r="F14" s="89">
        <v>4.75</v>
      </c>
      <c r="G14" s="87"/>
      <c r="H14" s="87"/>
      <c r="I14" s="267" t="s">
        <v>375</v>
      </c>
      <c r="J14" s="87" t="s">
        <v>15</v>
      </c>
      <c r="K14" s="87" t="s">
        <v>115</v>
      </c>
      <c r="L14" s="87"/>
      <c r="M14" s="87" t="s">
        <v>52</v>
      </c>
      <c r="N14" s="87" t="s">
        <v>52</v>
      </c>
      <c r="O14" s="113" t="s">
        <v>52</v>
      </c>
    </row>
    <row r="15" spans="1:15" s="8" customFormat="1" ht="37.5" x14ac:dyDescent="0.25">
      <c r="A15" s="114">
        <f xml:space="preserve"> ROW() - 2</f>
        <v>13</v>
      </c>
      <c r="B15" s="87" t="s">
        <v>154</v>
      </c>
      <c r="C15" s="90" t="s">
        <v>209</v>
      </c>
      <c r="D15" s="87" t="s">
        <v>128</v>
      </c>
      <c r="E15" s="89">
        <f>SUM(Таблица29[[#This Row],[Средний балл аттестата]:[Балл первоочередной]])</f>
        <v>4.71</v>
      </c>
      <c r="F15" s="89">
        <v>4.71</v>
      </c>
      <c r="G15" s="87"/>
      <c r="H15" s="87"/>
      <c r="I15" s="260" t="s">
        <v>375</v>
      </c>
      <c r="J15" s="87" t="s">
        <v>15</v>
      </c>
      <c r="K15" s="87"/>
      <c r="L15" s="87"/>
      <c r="M15" s="87" t="s">
        <v>52</v>
      </c>
      <c r="N15" s="87" t="s">
        <v>52</v>
      </c>
      <c r="O15" s="113" t="s">
        <v>52</v>
      </c>
    </row>
    <row r="16" spans="1:15" s="8" customFormat="1" ht="37.5" x14ac:dyDescent="0.25">
      <c r="A16" s="114">
        <f xml:space="preserve"> ROW() - 2</f>
        <v>14</v>
      </c>
      <c r="B16" s="90" t="s">
        <v>87</v>
      </c>
      <c r="C16" s="90" t="s">
        <v>209</v>
      </c>
      <c r="D16" s="87" t="s">
        <v>126</v>
      </c>
      <c r="E16" s="89">
        <f>SUM(Таблица29[[#This Row],[Средний балл аттестата]:[Балл первоочередной]])</f>
        <v>4.6900000000000004</v>
      </c>
      <c r="F16" s="89">
        <v>4.6900000000000004</v>
      </c>
      <c r="G16" s="87"/>
      <c r="H16" s="87"/>
      <c r="I16" s="260" t="s">
        <v>375</v>
      </c>
      <c r="J16" s="87" t="s">
        <v>15</v>
      </c>
      <c r="K16" s="87"/>
      <c r="L16" s="87"/>
      <c r="M16" s="87" t="s">
        <v>52</v>
      </c>
      <c r="N16" s="87" t="s">
        <v>52</v>
      </c>
      <c r="O16" s="113" t="s">
        <v>53</v>
      </c>
    </row>
    <row r="17" spans="1:15" s="238" customFormat="1" ht="37.5" x14ac:dyDescent="0.25">
      <c r="A17" s="114">
        <f>ROW()-2</f>
        <v>15</v>
      </c>
      <c r="B17" s="90" t="s">
        <v>257</v>
      </c>
      <c r="C17" s="90" t="s">
        <v>209</v>
      </c>
      <c r="D17" s="87" t="s">
        <v>126</v>
      </c>
      <c r="E17" s="89">
        <f>SUM(Таблица29[[#This Row],[Средний балл аттестата]:[Балл первоочередной]])</f>
        <v>4.68</v>
      </c>
      <c r="F17" s="89">
        <v>4.68</v>
      </c>
      <c r="G17" s="87"/>
      <c r="H17" s="87"/>
      <c r="I17" s="260" t="s">
        <v>375</v>
      </c>
      <c r="J17" s="87" t="s">
        <v>15</v>
      </c>
      <c r="K17" s="87"/>
      <c r="L17" s="87"/>
      <c r="M17" s="87" t="s">
        <v>52</v>
      </c>
      <c r="N17" s="87" t="s">
        <v>52</v>
      </c>
      <c r="O17" s="113" t="s">
        <v>52</v>
      </c>
    </row>
    <row r="18" spans="1:15" s="238" customFormat="1" ht="37.5" x14ac:dyDescent="0.25">
      <c r="A18" s="114">
        <f>ROW()-2</f>
        <v>16</v>
      </c>
      <c r="B18" s="88" t="s">
        <v>726</v>
      </c>
      <c r="C18" s="90" t="s">
        <v>207</v>
      </c>
      <c r="D18" s="88" t="s">
        <v>128</v>
      </c>
      <c r="E18" s="89">
        <f>SUM(Таблица29[[#This Row],[Средний балл аттестата]:[Балл первоочередной]])</f>
        <v>4.6399999999999997</v>
      </c>
      <c r="F18" s="89">
        <v>4.6399999999999997</v>
      </c>
      <c r="G18" s="88"/>
      <c r="H18" s="88"/>
      <c r="I18" s="272" t="s">
        <v>375</v>
      </c>
      <c r="J18" s="88" t="s">
        <v>15</v>
      </c>
      <c r="K18" s="88" t="s">
        <v>44</v>
      </c>
      <c r="L18" s="88"/>
      <c r="M18" s="87" t="s">
        <v>52</v>
      </c>
      <c r="N18" s="87" t="s">
        <v>52</v>
      </c>
      <c r="O18" s="113" t="s">
        <v>52</v>
      </c>
    </row>
    <row r="19" spans="1:15" s="238" customFormat="1" ht="37.5" x14ac:dyDescent="0.25">
      <c r="A19" s="114">
        <f xml:space="preserve"> ROW() - 2</f>
        <v>17</v>
      </c>
      <c r="B19" s="90" t="s">
        <v>72</v>
      </c>
      <c r="C19" s="90" t="s">
        <v>209</v>
      </c>
      <c r="D19" s="87" t="s">
        <v>126</v>
      </c>
      <c r="E19" s="89">
        <f>SUM(Таблица29[[#This Row],[Средний балл аттестата]:[Балл первоочередной]])</f>
        <v>4.63</v>
      </c>
      <c r="F19" s="89">
        <v>4.63</v>
      </c>
      <c r="G19" s="87"/>
      <c r="H19" s="87"/>
      <c r="I19" s="260" t="s">
        <v>375</v>
      </c>
      <c r="J19" s="87" t="s">
        <v>15</v>
      </c>
      <c r="K19" s="87"/>
      <c r="L19" s="87"/>
      <c r="M19" s="87" t="s">
        <v>52</v>
      </c>
      <c r="N19" s="87" t="s">
        <v>52</v>
      </c>
      <c r="O19" s="113" t="s">
        <v>53</v>
      </c>
    </row>
    <row r="20" spans="1:15" s="8" customFormat="1" ht="37.5" x14ac:dyDescent="0.25">
      <c r="A20" s="114">
        <f>ROW()-2</f>
        <v>18</v>
      </c>
      <c r="B20" s="90" t="s">
        <v>267</v>
      </c>
      <c r="C20" s="90" t="s">
        <v>207</v>
      </c>
      <c r="D20" s="90" t="s">
        <v>126</v>
      </c>
      <c r="E20" s="89">
        <f>SUM(Таблица29[[#This Row],[Средний балл аттестата]:[Балл первоочередной]])</f>
        <v>4.63</v>
      </c>
      <c r="F20" s="89">
        <v>4.63</v>
      </c>
      <c r="G20" s="89"/>
      <c r="H20" s="89"/>
      <c r="I20" s="260" t="s">
        <v>375</v>
      </c>
      <c r="J20" s="87" t="s">
        <v>4</v>
      </c>
      <c r="K20" s="87" t="s">
        <v>44</v>
      </c>
      <c r="L20" s="87" t="s">
        <v>697</v>
      </c>
      <c r="M20" s="87" t="s">
        <v>52</v>
      </c>
      <c r="N20" s="87" t="s">
        <v>52</v>
      </c>
      <c r="O20" s="113" t="s">
        <v>53</v>
      </c>
    </row>
    <row r="21" spans="1:15" s="238" customFormat="1" ht="37.5" x14ac:dyDescent="0.25">
      <c r="A21" s="114">
        <f>ROW()-2</f>
        <v>19</v>
      </c>
      <c r="B21" s="87" t="s">
        <v>342</v>
      </c>
      <c r="C21" s="87" t="s">
        <v>209</v>
      </c>
      <c r="D21" s="87" t="s">
        <v>126</v>
      </c>
      <c r="E21" s="89">
        <f>SUM(Таблица29[[#This Row],[Средний балл аттестата]:[Балл первоочередной]])</f>
        <v>4.6100000000000003</v>
      </c>
      <c r="F21" s="89">
        <v>4.6100000000000003</v>
      </c>
      <c r="G21" s="87"/>
      <c r="H21" s="87"/>
      <c r="I21" s="260" t="s">
        <v>375</v>
      </c>
      <c r="J21" s="87" t="s">
        <v>15</v>
      </c>
      <c r="K21" s="87"/>
      <c r="L21" s="87"/>
      <c r="M21" s="87" t="s">
        <v>52</v>
      </c>
      <c r="N21" s="87" t="s">
        <v>52</v>
      </c>
      <c r="O21" s="113" t="s">
        <v>52</v>
      </c>
    </row>
    <row r="22" spans="1:15" s="8" customFormat="1" ht="37.5" x14ac:dyDescent="0.25">
      <c r="A22" s="114">
        <f xml:space="preserve"> ROW() - 2</f>
        <v>20</v>
      </c>
      <c r="B22" s="87" t="s">
        <v>94</v>
      </c>
      <c r="C22" s="90" t="s">
        <v>209</v>
      </c>
      <c r="D22" s="87" t="s">
        <v>126</v>
      </c>
      <c r="E22" s="89">
        <f>SUM(Таблица29[[#This Row],[Средний балл аттестата]:[Балл первоочередной]])</f>
        <v>4.59</v>
      </c>
      <c r="F22" s="89">
        <v>4.59</v>
      </c>
      <c r="G22" s="87"/>
      <c r="H22" s="87"/>
      <c r="I22" s="260" t="s">
        <v>375</v>
      </c>
      <c r="J22" s="87" t="s">
        <v>15</v>
      </c>
      <c r="K22" s="87" t="s">
        <v>44</v>
      </c>
      <c r="L22" s="87"/>
      <c r="M22" s="87" t="s">
        <v>52</v>
      </c>
      <c r="N22" s="87" t="s">
        <v>52</v>
      </c>
      <c r="O22" s="113" t="s">
        <v>52</v>
      </c>
    </row>
    <row r="23" spans="1:15" s="238" customFormat="1" ht="37.5" x14ac:dyDescent="0.25">
      <c r="A23" s="114">
        <f>ROW()-2</f>
        <v>21</v>
      </c>
      <c r="B23" s="87" t="s">
        <v>237</v>
      </c>
      <c r="C23" s="87" t="s">
        <v>208</v>
      </c>
      <c r="D23" s="87" t="s">
        <v>126</v>
      </c>
      <c r="E23" s="89">
        <f>SUM(Таблица29[[#This Row],[Средний балл аттестата]:[Балл первоочередной]])</f>
        <v>4.59</v>
      </c>
      <c r="F23" s="89">
        <v>4.59</v>
      </c>
      <c r="G23" s="89"/>
      <c r="H23" s="89"/>
      <c r="I23" s="260" t="s">
        <v>375</v>
      </c>
      <c r="J23" s="87" t="s">
        <v>15</v>
      </c>
      <c r="K23" s="87"/>
      <c r="L23" s="87"/>
      <c r="M23" s="87" t="s">
        <v>52</v>
      </c>
      <c r="N23" s="87" t="s">
        <v>52</v>
      </c>
      <c r="O23" s="113" t="s">
        <v>52</v>
      </c>
    </row>
    <row r="24" spans="1:15" s="238" customFormat="1" ht="88.5" customHeight="1" x14ac:dyDescent="0.25">
      <c r="A24" s="114">
        <f>ROW()-2</f>
        <v>22</v>
      </c>
      <c r="B24" s="87" t="s">
        <v>297</v>
      </c>
      <c r="C24" s="87" t="s">
        <v>207</v>
      </c>
      <c r="D24" s="87" t="s">
        <v>126</v>
      </c>
      <c r="E24" s="89">
        <f>SUM(Таблица29[[#This Row],[Средний балл аттестата]:[Балл первоочередной]])</f>
        <v>4.59</v>
      </c>
      <c r="F24" s="89">
        <v>4.59</v>
      </c>
      <c r="G24" s="90"/>
      <c r="H24" s="90"/>
      <c r="I24" s="260" t="s">
        <v>375</v>
      </c>
      <c r="J24" s="87" t="s">
        <v>15</v>
      </c>
      <c r="K24" s="87" t="s">
        <v>4</v>
      </c>
      <c r="L24" s="87"/>
      <c r="M24" s="87" t="s">
        <v>52</v>
      </c>
      <c r="N24" s="87" t="s">
        <v>52</v>
      </c>
      <c r="O24" s="113" t="s">
        <v>52</v>
      </c>
    </row>
    <row r="25" spans="1:15" s="238" customFormat="1" ht="75" x14ac:dyDescent="0.25">
      <c r="A25" s="114">
        <f>ROW()-2</f>
        <v>23</v>
      </c>
      <c r="B25" s="87" t="s">
        <v>284</v>
      </c>
      <c r="C25" s="87" t="s">
        <v>209</v>
      </c>
      <c r="D25" s="87" t="s">
        <v>126</v>
      </c>
      <c r="E25" s="89">
        <f>SUM(Таблица29[[#This Row],[Средний балл аттестата]:[Балл первоочередной]])</f>
        <v>4.5599999999999996</v>
      </c>
      <c r="F25" s="89">
        <v>4.5599999999999996</v>
      </c>
      <c r="G25" s="87"/>
      <c r="H25" s="87"/>
      <c r="I25" s="260" t="s">
        <v>375</v>
      </c>
      <c r="J25" s="87" t="s">
        <v>15</v>
      </c>
      <c r="K25" s="87" t="s">
        <v>695</v>
      </c>
      <c r="L25" s="87"/>
      <c r="M25" s="87" t="s">
        <v>52</v>
      </c>
      <c r="N25" s="87" t="s">
        <v>52</v>
      </c>
      <c r="O25" s="113" t="s">
        <v>52</v>
      </c>
    </row>
    <row r="26" spans="1:15" s="239" customFormat="1" ht="37.5" x14ac:dyDescent="0.25">
      <c r="A26" s="114">
        <f>ROW()-2</f>
        <v>24</v>
      </c>
      <c r="B26" s="87" t="s">
        <v>253</v>
      </c>
      <c r="C26" s="87" t="s">
        <v>209</v>
      </c>
      <c r="D26" s="87" t="s">
        <v>126</v>
      </c>
      <c r="E26" s="89">
        <f>SUM(Таблица29[[#This Row],[Средний балл аттестата]:[Балл первоочередной]])</f>
        <v>4.55</v>
      </c>
      <c r="F26" s="90">
        <v>4.55</v>
      </c>
      <c r="G26" s="87"/>
      <c r="H26" s="87"/>
      <c r="I26" s="260" t="s">
        <v>375</v>
      </c>
      <c r="J26" s="87" t="s">
        <v>15</v>
      </c>
      <c r="K26" s="87"/>
      <c r="L26" s="87"/>
      <c r="M26" s="87" t="s">
        <v>52</v>
      </c>
      <c r="N26" s="87" t="s">
        <v>52</v>
      </c>
      <c r="O26" s="113" t="s">
        <v>52</v>
      </c>
    </row>
    <row r="27" spans="1:15" s="8" customFormat="1" ht="65.25" customHeight="1" x14ac:dyDescent="0.25">
      <c r="A27" s="114">
        <f xml:space="preserve"> ROW()-2</f>
        <v>25</v>
      </c>
      <c r="B27" s="87" t="s">
        <v>319</v>
      </c>
      <c r="C27" s="87" t="s">
        <v>207</v>
      </c>
      <c r="D27" s="87" t="s">
        <v>126</v>
      </c>
      <c r="E27" s="89">
        <f>SUM(Таблица29[[#This Row],[Средний балл аттестата]:[Балл первоочередной]])</f>
        <v>4.55</v>
      </c>
      <c r="F27" s="89">
        <v>4.55</v>
      </c>
      <c r="G27" s="89"/>
      <c r="H27" s="89"/>
      <c r="I27" s="260" t="s">
        <v>375</v>
      </c>
      <c r="J27" s="87" t="s">
        <v>44</v>
      </c>
      <c r="K27" s="87" t="s">
        <v>15</v>
      </c>
      <c r="L27" s="87" t="s">
        <v>4</v>
      </c>
      <c r="M27" s="87" t="s">
        <v>52</v>
      </c>
      <c r="N27" s="87" t="s">
        <v>52</v>
      </c>
      <c r="O27" s="113" t="s">
        <v>52</v>
      </c>
    </row>
    <row r="28" spans="1:15" s="238" customFormat="1" ht="37.5" x14ac:dyDescent="0.25">
      <c r="A28" s="114">
        <f xml:space="preserve"> ROW() - 2</f>
        <v>26</v>
      </c>
      <c r="B28" s="87" t="s">
        <v>113</v>
      </c>
      <c r="C28" s="90" t="s">
        <v>209</v>
      </c>
      <c r="D28" s="87" t="s">
        <v>126</v>
      </c>
      <c r="E28" s="89">
        <f>SUM(Таблица29[[#This Row],[Средний балл аттестата]:[Балл первоочередной]])</f>
        <v>4.53</v>
      </c>
      <c r="F28" s="89">
        <v>4.53</v>
      </c>
      <c r="G28" s="87"/>
      <c r="H28" s="87"/>
      <c r="I28" s="260" t="s">
        <v>375</v>
      </c>
      <c r="J28" s="87" t="s">
        <v>15</v>
      </c>
      <c r="K28" s="87" t="s">
        <v>62</v>
      </c>
      <c r="L28" s="87"/>
      <c r="M28" s="87" t="s">
        <v>52</v>
      </c>
      <c r="N28" s="87" t="s">
        <v>52</v>
      </c>
      <c r="O28" s="113" t="s">
        <v>52</v>
      </c>
    </row>
    <row r="29" spans="1:15" s="238" customFormat="1" ht="37.5" x14ac:dyDescent="0.25">
      <c r="A29" s="114">
        <f>ROW()-2</f>
        <v>27</v>
      </c>
      <c r="B29" s="90" t="s">
        <v>293</v>
      </c>
      <c r="C29" s="90" t="s">
        <v>207</v>
      </c>
      <c r="D29" s="87" t="s">
        <v>126</v>
      </c>
      <c r="E29" s="89">
        <f>SUM(Таблица29[[#This Row],[Средний балл аттестата]:[Балл первоочередной]])</f>
        <v>4.53</v>
      </c>
      <c r="F29" s="89">
        <v>4.53</v>
      </c>
      <c r="G29" s="87"/>
      <c r="H29" s="87"/>
      <c r="I29" s="260" t="s">
        <v>375</v>
      </c>
      <c r="J29" s="87" t="s">
        <v>15</v>
      </c>
      <c r="K29" s="87" t="s">
        <v>4</v>
      </c>
      <c r="L29" s="87" t="s">
        <v>294</v>
      </c>
      <c r="M29" s="87" t="s">
        <v>52</v>
      </c>
      <c r="N29" s="87" t="s">
        <v>52</v>
      </c>
      <c r="O29" s="113" t="s">
        <v>52</v>
      </c>
    </row>
    <row r="30" spans="1:15" s="238" customFormat="1" ht="75" x14ac:dyDescent="0.25">
      <c r="A30" s="114">
        <f>ROW()-2</f>
        <v>28</v>
      </c>
      <c r="B30" s="87" t="s">
        <v>452</v>
      </c>
      <c r="C30" s="87" t="s">
        <v>209</v>
      </c>
      <c r="D30" s="87" t="s">
        <v>126</v>
      </c>
      <c r="E30" s="89">
        <f>SUM(Таблица29[[#This Row],[Средний балл аттестата]:[Балл первоочередной]])</f>
        <v>4.53</v>
      </c>
      <c r="F30" s="89">
        <v>4.53</v>
      </c>
      <c r="G30" s="87"/>
      <c r="H30" s="87"/>
      <c r="I30" s="267" t="s">
        <v>375</v>
      </c>
      <c r="J30" s="87" t="s">
        <v>15</v>
      </c>
      <c r="K30" s="87" t="s">
        <v>695</v>
      </c>
      <c r="L30" s="87"/>
      <c r="M30" s="87" t="s">
        <v>52</v>
      </c>
      <c r="N30" s="87" t="s">
        <v>52</v>
      </c>
      <c r="O30" s="113" t="s">
        <v>52</v>
      </c>
    </row>
    <row r="31" spans="1:15" s="8" customFormat="1" ht="37.5" x14ac:dyDescent="0.25">
      <c r="A31" s="108">
        <f>ROW()-2</f>
        <v>29</v>
      </c>
      <c r="B31" s="87" t="s">
        <v>598</v>
      </c>
      <c r="C31" s="87" t="s">
        <v>207</v>
      </c>
      <c r="D31" s="88" t="s">
        <v>126</v>
      </c>
      <c r="E31" s="89">
        <f>SUM(Таблица29[[#This Row],[Средний балл аттестата]:[Балл первоочередной]])</f>
        <v>4.53</v>
      </c>
      <c r="F31" s="89">
        <v>4.53</v>
      </c>
      <c r="G31" s="89"/>
      <c r="H31" s="89"/>
      <c r="I31" s="260" t="s">
        <v>375</v>
      </c>
      <c r="J31" s="87" t="s">
        <v>15</v>
      </c>
      <c r="K31" s="87"/>
      <c r="L31" s="87"/>
      <c r="M31" s="87" t="s">
        <v>52</v>
      </c>
      <c r="N31" s="87" t="s">
        <v>193</v>
      </c>
      <c r="O31" s="113" t="s">
        <v>52</v>
      </c>
    </row>
    <row r="32" spans="1:15" s="239" customFormat="1" ht="37.5" x14ac:dyDescent="0.25">
      <c r="A32" s="108">
        <f xml:space="preserve"> ROW() - 2</f>
        <v>30</v>
      </c>
      <c r="B32" s="87" t="s">
        <v>182</v>
      </c>
      <c r="C32" s="90" t="s">
        <v>209</v>
      </c>
      <c r="D32" s="87" t="s">
        <v>126</v>
      </c>
      <c r="E32" s="89">
        <f>SUM(Таблица29[[#This Row],[Средний балл аттестата]:[Балл первоочередной]])</f>
        <v>4.5</v>
      </c>
      <c r="F32" s="89">
        <v>4.5</v>
      </c>
      <c r="G32" s="87"/>
      <c r="H32" s="87"/>
      <c r="I32" s="260" t="s">
        <v>375</v>
      </c>
      <c r="J32" s="87" t="s">
        <v>15</v>
      </c>
      <c r="K32" s="87" t="s">
        <v>44</v>
      </c>
      <c r="L32" s="87"/>
      <c r="M32" s="87" t="s">
        <v>52</v>
      </c>
      <c r="N32" s="87" t="s">
        <v>52</v>
      </c>
      <c r="O32" s="113" t="s">
        <v>52</v>
      </c>
    </row>
    <row r="33" spans="1:15" s="276" customFormat="1" ht="37.5" x14ac:dyDescent="0.25">
      <c r="A33" s="108">
        <f>ROW()-2</f>
        <v>31</v>
      </c>
      <c r="B33" s="90" t="s">
        <v>645</v>
      </c>
      <c r="C33" s="90" t="s">
        <v>208</v>
      </c>
      <c r="D33" s="88" t="s">
        <v>126</v>
      </c>
      <c r="E33" s="89">
        <f>SUM(Таблица29[[#This Row],[Средний балл аттестата]:[Балл первоочередной]])</f>
        <v>4.5</v>
      </c>
      <c r="F33" s="89">
        <v>4.5</v>
      </c>
      <c r="G33" s="87"/>
      <c r="H33" s="87"/>
      <c r="I33" s="260" t="s">
        <v>375</v>
      </c>
      <c r="J33" s="87" t="s">
        <v>15</v>
      </c>
      <c r="K33" s="87"/>
      <c r="L33" s="87"/>
      <c r="M33" s="87" t="s">
        <v>52</v>
      </c>
      <c r="N33" s="87" t="s">
        <v>52</v>
      </c>
      <c r="O33" s="113" t="s">
        <v>53</v>
      </c>
    </row>
    <row r="34" spans="1:15" s="276" customFormat="1" ht="37.5" x14ac:dyDescent="0.25">
      <c r="A34" s="108">
        <f>ROW()-2</f>
        <v>32</v>
      </c>
      <c r="B34" s="90" t="s">
        <v>519</v>
      </c>
      <c r="C34" s="90" t="s">
        <v>208</v>
      </c>
      <c r="D34" s="87" t="s">
        <v>126</v>
      </c>
      <c r="E34" s="89">
        <f>SUM(Таблица29[[#This Row],[Средний балл аттестата]:[Балл первоочередной]])</f>
        <v>4.5</v>
      </c>
      <c r="F34" s="89">
        <v>4.5</v>
      </c>
      <c r="G34" s="89"/>
      <c r="H34" s="89"/>
      <c r="I34" s="260" t="s">
        <v>375</v>
      </c>
      <c r="J34" s="87" t="s">
        <v>44</v>
      </c>
      <c r="K34" s="197" t="s">
        <v>15</v>
      </c>
      <c r="L34" s="197"/>
      <c r="M34" s="87" t="s">
        <v>52</v>
      </c>
      <c r="N34" s="87"/>
      <c r="O34" s="113" t="s">
        <v>52</v>
      </c>
    </row>
    <row r="35" spans="1:15" s="238" customFormat="1" ht="37.5" x14ac:dyDescent="0.25">
      <c r="A35" s="108">
        <f xml:space="preserve"> ROW() - 2</f>
        <v>33</v>
      </c>
      <c r="B35" s="87" t="s">
        <v>102</v>
      </c>
      <c r="C35" s="90" t="s">
        <v>209</v>
      </c>
      <c r="D35" s="87" t="s">
        <v>126</v>
      </c>
      <c r="E35" s="89">
        <f>SUM(Таблица29[[#This Row],[Средний балл аттестата]:[Балл первоочередной]])</f>
        <v>4.47</v>
      </c>
      <c r="F35" s="89">
        <v>4.47</v>
      </c>
      <c r="G35" s="87"/>
      <c r="H35" s="87"/>
      <c r="I35" s="260" t="s">
        <v>375</v>
      </c>
      <c r="J35" s="87" t="s">
        <v>15</v>
      </c>
      <c r="K35" s="87"/>
      <c r="L35" s="87"/>
      <c r="M35" s="87" t="s">
        <v>52</v>
      </c>
      <c r="N35" s="87" t="s">
        <v>52</v>
      </c>
      <c r="O35" s="113" t="s">
        <v>52</v>
      </c>
    </row>
    <row r="36" spans="1:15" s="238" customFormat="1" ht="37.5" x14ac:dyDescent="0.25">
      <c r="A36" s="108">
        <f xml:space="preserve"> ROW() - 2</f>
        <v>34</v>
      </c>
      <c r="B36" s="90" t="s">
        <v>122</v>
      </c>
      <c r="C36" s="90" t="s">
        <v>209</v>
      </c>
      <c r="D36" s="87" t="s">
        <v>126</v>
      </c>
      <c r="E36" s="89">
        <f>SUM(Таблица29[[#This Row],[Средний балл аттестата]:[Балл первоочередной]])</f>
        <v>4.47</v>
      </c>
      <c r="F36" s="89">
        <v>4.47</v>
      </c>
      <c r="G36" s="87"/>
      <c r="H36" s="87"/>
      <c r="I36" s="260" t="s">
        <v>375</v>
      </c>
      <c r="J36" s="87" t="s">
        <v>15</v>
      </c>
      <c r="K36" s="87" t="s">
        <v>44</v>
      </c>
      <c r="L36" s="87"/>
      <c r="M36" s="87" t="s">
        <v>52</v>
      </c>
      <c r="N36" s="87" t="s">
        <v>52</v>
      </c>
      <c r="O36" s="113" t="s">
        <v>52</v>
      </c>
    </row>
    <row r="37" spans="1:15" s="8" customFormat="1" ht="37.5" x14ac:dyDescent="0.3">
      <c r="A37" s="114">
        <f>ROW()-2</f>
        <v>35</v>
      </c>
      <c r="B37" s="90" t="s">
        <v>688</v>
      </c>
      <c r="C37" s="104" t="s">
        <v>208</v>
      </c>
      <c r="D37" s="87" t="s">
        <v>126</v>
      </c>
      <c r="E37" s="89">
        <f>SUM(Таблица29[[#This Row],[Средний балл аттестата]:[Балл первоочередной]])</f>
        <v>4.4400000000000004</v>
      </c>
      <c r="F37" s="89">
        <v>4.4400000000000004</v>
      </c>
      <c r="G37" s="87"/>
      <c r="H37" s="87"/>
      <c r="I37" s="260" t="s">
        <v>375</v>
      </c>
      <c r="J37" s="87" t="s">
        <v>15</v>
      </c>
      <c r="K37" s="87" t="s">
        <v>6</v>
      </c>
      <c r="L37" s="87" t="s">
        <v>62</v>
      </c>
      <c r="M37" s="87" t="s">
        <v>52</v>
      </c>
      <c r="N37" s="87"/>
      <c r="O37" s="113" t="s">
        <v>53</v>
      </c>
    </row>
    <row r="38" spans="1:15" s="238" customFormat="1" ht="37.5" x14ac:dyDescent="0.25">
      <c r="A38" s="108">
        <f>ROW()-2</f>
        <v>36</v>
      </c>
      <c r="B38" s="90" t="s">
        <v>548</v>
      </c>
      <c r="C38" s="90" t="s">
        <v>209</v>
      </c>
      <c r="D38" s="89" t="s">
        <v>126</v>
      </c>
      <c r="E38" s="89">
        <f>SUM(Таблица29[[#This Row],[Средний балл аттестата]:[Балл первоочередной]])</f>
        <v>4.43</v>
      </c>
      <c r="F38" s="89">
        <v>4.43</v>
      </c>
      <c r="G38" s="89"/>
      <c r="H38" s="89"/>
      <c r="I38" s="269" t="s">
        <v>375</v>
      </c>
      <c r="J38" s="89" t="s">
        <v>15</v>
      </c>
      <c r="K38" s="89"/>
      <c r="L38" s="89"/>
      <c r="M38" s="89" t="s">
        <v>52</v>
      </c>
      <c r="N38" s="89" t="s">
        <v>193</v>
      </c>
      <c r="O38" s="158" t="s">
        <v>53</v>
      </c>
    </row>
    <row r="39" spans="1:15" s="276" customFormat="1" ht="37.5" x14ac:dyDescent="0.25">
      <c r="A39" s="114">
        <f xml:space="preserve"> ROW() - 2</f>
        <v>37</v>
      </c>
      <c r="B39" s="87" t="s">
        <v>149</v>
      </c>
      <c r="C39" s="90" t="s">
        <v>209</v>
      </c>
      <c r="D39" s="87" t="s">
        <v>126</v>
      </c>
      <c r="E39" s="89">
        <f>SUM(Таблица29[[#This Row],[Средний балл аттестата]:[Балл первоочередной]])</f>
        <v>4.42</v>
      </c>
      <c r="F39" s="89">
        <v>4.42</v>
      </c>
      <c r="G39" s="87"/>
      <c r="H39" s="87"/>
      <c r="I39" s="260" t="s">
        <v>375</v>
      </c>
      <c r="J39" s="87" t="s">
        <v>15</v>
      </c>
      <c r="K39" s="87"/>
      <c r="L39" s="87"/>
      <c r="M39" s="87" t="s">
        <v>52</v>
      </c>
      <c r="N39" s="87" t="s">
        <v>52</v>
      </c>
      <c r="O39" s="113" t="s">
        <v>52</v>
      </c>
    </row>
    <row r="40" spans="1:15" s="239" customFormat="1" ht="37.5" x14ac:dyDescent="0.25">
      <c r="A40" s="98">
        <f>ROW()-2</f>
        <v>38</v>
      </c>
      <c r="B40" s="87" t="s">
        <v>242</v>
      </c>
      <c r="C40" s="87" t="s">
        <v>207</v>
      </c>
      <c r="D40" s="88" t="s">
        <v>126</v>
      </c>
      <c r="E40" s="89">
        <f>SUM(Таблица29[[#This Row],[Средний балл аттестата]:[Балл первоочередной]])</f>
        <v>4.42</v>
      </c>
      <c r="F40" s="89">
        <v>4.42</v>
      </c>
      <c r="G40" s="89"/>
      <c r="H40" s="89"/>
      <c r="I40" s="260" t="s">
        <v>375</v>
      </c>
      <c r="J40" s="87" t="s">
        <v>44</v>
      </c>
      <c r="K40" s="87" t="s">
        <v>15</v>
      </c>
      <c r="L40" s="87" t="s">
        <v>4</v>
      </c>
      <c r="M40" s="87" t="s">
        <v>52</v>
      </c>
      <c r="N40" s="87" t="s">
        <v>52</v>
      </c>
      <c r="O40" s="113" t="s">
        <v>52</v>
      </c>
    </row>
    <row r="41" spans="1:15" s="239" customFormat="1" ht="37.5" x14ac:dyDescent="0.25">
      <c r="A41" s="98">
        <f>ROW()-2</f>
        <v>39</v>
      </c>
      <c r="B41" s="98" t="s">
        <v>326</v>
      </c>
      <c r="C41" s="90" t="s">
        <v>207</v>
      </c>
      <c r="D41" s="97" t="s">
        <v>126</v>
      </c>
      <c r="E41" s="112">
        <f>SUM(Таблица29[[#This Row],[Средний балл аттестата]:[Балл первоочередной]])</f>
        <v>4.42</v>
      </c>
      <c r="F41" s="100">
        <v>4.42</v>
      </c>
      <c r="G41" s="97"/>
      <c r="H41" s="97"/>
      <c r="I41" s="260" t="s">
        <v>375</v>
      </c>
      <c r="J41" s="97" t="s">
        <v>15</v>
      </c>
      <c r="K41" s="97" t="s">
        <v>111</v>
      </c>
      <c r="L41" s="97"/>
      <c r="M41" s="97" t="s">
        <v>52</v>
      </c>
      <c r="N41" s="97" t="s">
        <v>52</v>
      </c>
      <c r="O41" s="97" t="s">
        <v>52</v>
      </c>
    </row>
    <row r="42" spans="1:15" s="238" customFormat="1" ht="37.5" x14ac:dyDescent="0.25">
      <c r="A42" s="98">
        <f xml:space="preserve"> ROW()-2</f>
        <v>40</v>
      </c>
      <c r="B42" s="98" t="s">
        <v>549</v>
      </c>
      <c r="C42" s="90" t="s">
        <v>207</v>
      </c>
      <c r="D42" s="97" t="s">
        <v>126</v>
      </c>
      <c r="E42" s="112">
        <f>SUM(Таблица29[[#This Row],[Средний балл аттестата]:[Балл первоочередной]])</f>
        <v>4.42</v>
      </c>
      <c r="F42" s="100">
        <v>4.42</v>
      </c>
      <c r="G42" s="100"/>
      <c r="H42" s="100"/>
      <c r="I42" s="260" t="s">
        <v>375</v>
      </c>
      <c r="J42" s="97" t="s">
        <v>15</v>
      </c>
      <c r="K42" s="97" t="s">
        <v>4</v>
      </c>
      <c r="L42" s="97"/>
      <c r="M42" s="97" t="s">
        <v>52</v>
      </c>
      <c r="N42" s="97" t="s">
        <v>52</v>
      </c>
      <c r="O42" s="109" t="s">
        <v>52</v>
      </c>
    </row>
    <row r="43" spans="1:15" s="238" customFormat="1" ht="37.5" x14ac:dyDescent="0.25">
      <c r="A43" s="108">
        <f>ROW()-2</f>
        <v>41</v>
      </c>
      <c r="B43" s="90" t="s">
        <v>691</v>
      </c>
      <c r="C43" s="90" t="s">
        <v>209</v>
      </c>
      <c r="D43" s="87" t="s">
        <v>126</v>
      </c>
      <c r="E43" s="89">
        <f>SUM(Таблица29[[#This Row],[Средний балл аттестата]:[Балл первоочередной]])</f>
        <v>4.42</v>
      </c>
      <c r="F43" s="89">
        <v>4.42</v>
      </c>
      <c r="G43" s="87"/>
      <c r="H43" s="87"/>
      <c r="I43" s="260" t="s">
        <v>375</v>
      </c>
      <c r="J43" s="87" t="s">
        <v>15</v>
      </c>
      <c r="K43" s="87" t="s">
        <v>4</v>
      </c>
      <c r="L43" s="87"/>
      <c r="M43" s="87" t="s">
        <v>52</v>
      </c>
      <c r="N43" s="87" t="s">
        <v>162</v>
      </c>
      <c r="O43" s="113" t="s">
        <v>52</v>
      </c>
    </row>
    <row r="44" spans="1:15" s="8" customFormat="1" ht="37.5" x14ac:dyDescent="0.25">
      <c r="A44" s="114">
        <f>ROW()-2</f>
        <v>42</v>
      </c>
      <c r="B44" s="87" t="s">
        <v>481</v>
      </c>
      <c r="C44" s="87" t="s">
        <v>207</v>
      </c>
      <c r="D44" s="87" t="s">
        <v>126</v>
      </c>
      <c r="E44" s="89">
        <f>SUM(Таблица29[[#This Row],[Средний балл аттестата]:[Балл первоочередной]])</f>
        <v>4.38</v>
      </c>
      <c r="F44" s="89">
        <v>4.38</v>
      </c>
      <c r="G44" s="87"/>
      <c r="H44" s="87"/>
      <c r="I44" s="260" t="s">
        <v>375</v>
      </c>
      <c r="J44" s="87" t="s">
        <v>15</v>
      </c>
      <c r="K44" s="87" t="s">
        <v>4</v>
      </c>
      <c r="L44" s="87"/>
      <c r="M44" s="87" t="s">
        <v>52</v>
      </c>
      <c r="N44" s="87" t="s">
        <v>52</v>
      </c>
      <c r="O44" s="113" t="s">
        <v>52</v>
      </c>
    </row>
    <row r="45" spans="1:15" s="8" customFormat="1" ht="37.5" x14ac:dyDescent="0.25">
      <c r="A45" s="108">
        <f xml:space="preserve"> ROW() - 2</f>
        <v>43</v>
      </c>
      <c r="B45" s="90" t="s">
        <v>170</v>
      </c>
      <c r="C45" s="90" t="s">
        <v>209</v>
      </c>
      <c r="D45" s="87" t="s">
        <v>126</v>
      </c>
      <c r="E45" s="89">
        <f>SUM(Таблица29[[#This Row],[Средний балл аттестата]:[Балл первоочередной]])</f>
        <v>4.37</v>
      </c>
      <c r="F45" s="89">
        <v>4.37</v>
      </c>
      <c r="G45" s="87"/>
      <c r="H45" s="87"/>
      <c r="I45" s="260" t="s">
        <v>375</v>
      </c>
      <c r="J45" s="87" t="s">
        <v>15</v>
      </c>
      <c r="K45" s="87" t="s">
        <v>44</v>
      </c>
      <c r="L45" s="87" t="s">
        <v>4</v>
      </c>
      <c r="M45" s="87" t="s">
        <v>52</v>
      </c>
      <c r="N45" s="87" t="s">
        <v>52</v>
      </c>
      <c r="O45" s="113" t="s">
        <v>52</v>
      </c>
    </row>
    <row r="46" spans="1:15" s="239" customFormat="1" ht="37.5" x14ac:dyDescent="0.25">
      <c r="A46" s="114">
        <f xml:space="preserve"> ROW() - 2</f>
        <v>44</v>
      </c>
      <c r="B46" s="90" t="s">
        <v>183</v>
      </c>
      <c r="C46" s="90" t="s">
        <v>209</v>
      </c>
      <c r="D46" s="87" t="s">
        <v>126</v>
      </c>
      <c r="E46" s="89">
        <f>SUM(Таблица29[[#This Row],[Средний балл аттестата]:[Балл первоочередной]])</f>
        <v>4.3499999999999996</v>
      </c>
      <c r="F46" s="89">
        <v>4.3499999999999996</v>
      </c>
      <c r="G46" s="89"/>
      <c r="H46" s="89"/>
      <c r="I46" s="260" t="s">
        <v>375</v>
      </c>
      <c r="J46" s="87" t="s">
        <v>44</v>
      </c>
      <c r="K46" s="87" t="s">
        <v>15</v>
      </c>
      <c r="L46" s="87" t="s">
        <v>4</v>
      </c>
      <c r="M46" s="87" t="s">
        <v>52</v>
      </c>
      <c r="N46" s="87" t="s">
        <v>52</v>
      </c>
      <c r="O46" s="113" t="s">
        <v>52</v>
      </c>
    </row>
    <row r="47" spans="1:15" s="8" customFormat="1" ht="37.5" x14ac:dyDescent="0.25">
      <c r="A47" s="108">
        <f xml:space="preserve"> ROW()-2</f>
        <v>45</v>
      </c>
      <c r="B47" s="87" t="s">
        <v>436</v>
      </c>
      <c r="C47" s="87" t="s">
        <v>207</v>
      </c>
      <c r="D47" s="87" t="s">
        <v>126</v>
      </c>
      <c r="E47" s="89">
        <f>SUM(Таблица29[[#This Row],[Средний балл аттестата]:[Балл первоочередной]])</f>
        <v>4.3499999999999996</v>
      </c>
      <c r="F47" s="89">
        <v>4.3499999999999996</v>
      </c>
      <c r="G47" s="89"/>
      <c r="H47" s="89"/>
      <c r="I47" s="267" t="s">
        <v>375</v>
      </c>
      <c r="J47" s="87" t="s">
        <v>44</v>
      </c>
      <c r="K47" s="87" t="s">
        <v>15</v>
      </c>
      <c r="L47" s="87"/>
      <c r="M47" s="87" t="s">
        <v>52</v>
      </c>
      <c r="N47" s="87" t="s">
        <v>52</v>
      </c>
      <c r="O47" s="113" t="s">
        <v>52</v>
      </c>
    </row>
    <row r="48" spans="1:15" s="8" customFormat="1" ht="37.5" x14ac:dyDescent="0.25">
      <c r="A48" s="108">
        <f xml:space="preserve"> ROW() - 2</f>
        <v>46</v>
      </c>
      <c r="B48" s="90" t="s">
        <v>120</v>
      </c>
      <c r="C48" s="90" t="s">
        <v>208</v>
      </c>
      <c r="D48" s="90" t="s">
        <v>126</v>
      </c>
      <c r="E48" s="89">
        <f>SUM(Таблица29[[#This Row],[Средний балл аттестата]:[Балл первоочередной]])</f>
        <v>4.33</v>
      </c>
      <c r="F48" s="89">
        <v>4.33</v>
      </c>
      <c r="G48" s="87"/>
      <c r="H48" s="87"/>
      <c r="I48" s="260" t="s">
        <v>375</v>
      </c>
      <c r="J48" s="87" t="s">
        <v>15</v>
      </c>
      <c r="K48" s="87" t="s">
        <v>4</v>
      </c>
      <c r="L48" s="87"/>
      <c r="M48" s="87" t="s">
        <v>52</v>
      </c>
      <c r="N48" s="87" t="s">
        <v>52</v>
      </c>
      <c r="O48" s="113" t="s">
        <v>52</v>
      </c>
    </row>
    <row r="49" spans="1:15" s="238" customFormat="1" ht="37.5" x14ac:dyDescent="0.25">
      <c r="A49" s="108">
        <f xml:space="preserve"> ROW() - 2</f>
        <v>47</v>
      </c>
      <c r="B49" s="89" t="s">
        <v>108</v>
      </c>
      <c r="C49" s="90" t="s">
        <v>209</v>
      </c>
      <c r="D49" s="89" t="s">
        <v>126</v>
      </c>
      <c r="E49" s="89">
        <f>SUM(Таблица29[[#This Row],[Средний балл аттестата]:[Балл первоочередной]])</f>
        <v>4.32</v>
      </c>
      <c r="F49" s="89">
        <v>4.32</v>
      </c>
      <c r="G49" s="89"/>
      <c r="H49" s="89"/>
      <c r="I49" s="260" t="s">
        <v>375</v>
      </c>
      <c r="J49" s="89" t="s">
        <v>15</v>
      </c>
      <c r="K49" s="89" t="s">
        <v>4</v>
      </c>
      <c r="L49" s="89"/>
      <c r="M49" s="89" t="s">
        <v>52</v>
      </c>
      <c r="N49" s="89" t="s">
        <v>52</v>
      </c>
      <c r="O49" s="158" t="s">
        <v>52</v>
      </c>
    </row>
    <row r="50" spans="1:15" s="238" customFormat="1" ht="37.5" x14ac:dyDescent="0.25">
      <c r="A50" s="108">
        <f>ROW()-2</f>
        <v>48</v>
      </c>
      <c r="B50" s="90" t="s">
        <v>361</v>
      </c>
      <c r="C50" s="90" t="s">
        <v>209</v>
      </c>
      <c r="D50" s="87" t="s">
        <v>126</v>
      </c>
      <c r="E50" s="89">
        <f>SUM(Таблица29[[#This Row],[Средний балл аттестата]:[Балл первоочередной]])</f>
        <v>4.32</v>
      </c>
      <c r="F50" s="89">
        <v>4.32</v>
      </c>
      <c r="G50" s="87"/>
      <c r="H50" s="87"/>
      <c r="I50" s="260" t="s">
        <v>375</v>
      </c>
      <c r="J50" s="87" t="s">
        <v>15</v>
      </c>
      <c r="K50" s="87" t="s">
        <v>44</v>
      </c>
      <c r="L50" s="87" t="s">
        <v>4</v>
      </c>
      <c r="M50" s="87" t="s">
        <v>52</v>
      </c>
      <c r="N50" s="87" t="s">
        <v>52</v>
      </c>
      <c r="O50" s="113" t="s">
        <v>52</v>
      </c>
    </row>
    <row r="51" spans="1:15" s="238" customFormat="1" ht="75" x14ac:dyDescent="0.25">
      <c r="A51" s="108">
        <f>ROW()-2</f>
        <v>49</v>
      </c>
      <c r="B51" s="159" t="s">
        <v>365</v>
      </c>
      <c r="C51" s="87" t="s">
        <v>209</v>
      </c>
      <c r="D51" s="87" t="s">
        <v>126</v>
      </c>
      <c r="E51" s="89">
        <f>SUM(Таблица29[[#This Row],[Средний балл аттестата]:[Балл первоочередной]])</f>
        <v>4.32</v>
      </c>
      <c r="F51" s="139">
        <v>4.32</v>
      </c>
      <c r="G51" s="87"/>
      <c r="H51" s="87"/>
      <c r="I51" s="260" t="s">
        <v>375</v>
      </c>
      <c r="J51" s="87" t="s">
        <v>15</v>
      </c>
      <c r="K51" s="87" t="s">
        <v>111</v>
      </c>
      <c r="L51" s="87" t="s">
        <v>695</v>
      </c>
      <c r="M51" s="87" t="s">
        <v>52</v>
      </c>
      <c r="N51" s="87" t="s">
        <v>52</v>
      </c>
      <c r="O51" s="113" t="s">
        <v>52</v>
      </c>
    </row>
    <row r="52" spans="1:15" s="238" customFormat="1" ht="37.5" x14ac:dyDescent="0.25">
      <c r="A52" s="108">
        <f>ROW()-2</f>
        <v>50</v>
      </c>
      <c r="B52" s="90" t="s">
        <v>234</v>
      </c>
      <c r="C52" s="90" t="s">
        <v>208</v>
      </c>
      <c r="D52" s="89" t="s">
        <v>126</v>
      </c>
      <c r="E52" s="89">
        <f>SUM(Таблица29[[#This Row],[Средний балл аттестата]:[Балл первоочередной]])</f>
        <v>4.32</v>
      </c>
      <c r="F52" s="89">
        <v>4.32</v>
      </c>
      <c r="G52" s="89"/>
      <c r="H52" s="89"/>
      <c r="I52" s="260" t="s">
        <v>375</v>
      </c>
      <c r="J52" s="87" t="s">
        <v>15</v>
      </c>
      <c r="K52" s="87" t="s">
        <v>44</v>
      </c>
      <c r="L52" s="87"/>
      <c r="M52" s="87" t="s">
        <v>52</v>
      </c>
      <c r="N52" s="87" t="s">
        <v>52</v>
      </c>
      <c r="O52" s="113" t="s">
        <v>52</v>
      </c>
    </row>
  </sheetData>
  <mergeCells count="1">
    <mergeCell ref="A1:N1"/>
  </mergeCells>
  <phoneticPr fontId="10" type="noConversion"/>
  <pageMargins left="0.19685039370078741" right="0.11811023622047244" top="0.19685039370078741" bottom="0.19685039370078741" header="0.31496062992125984" footer="0.11811023622047244"/>
  <pageSetup paperSize="9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27</vt:i4>
      </vt:variant>
    </vt:vector>
  </HeadingPairs>
  <TitlesOfParts>
    <vt:vector size="50" baseType="lpstr">
      <vt:lpstr>ПДО (Изо и ДПИ)</vt:lpstr>
      <vt:lpstr>Муз.обр.</vt:lpstr>
      <vt:lpstr>Дизайн</vt:lpstr>
      <vt:lpstr>ПДО (хореография)</vt:lpstr>
      <vt:lpstr>ПДО (сцен. деят.)</vt:lpstr>
      <vt:lpstr>Реклама</vt:lpstr>
      <vt:lpstr>Актерское искусство</vt:lpstr>
      <vt:lpstr>Изо и чер.</vt:lpstr>
      <vt:lpstr>Графический дизайнер</vt:lpstr>
      <vt:lpstr>ПДО(Технич.напр. - Анимация)</vt:lpstr>
      <vt:lpstr>ПДО (СПД)</vt:lpstr>
      <vt:lpstr>Преподавание в НК</vt:lpstr>
      <vt:lpstr>ДО</vt:lpstr>
      <vt:lpstr>Тех. напр. - аним. (ком.)</vt:lpstr>
      <vt:lpstr>Граф дизайн (ком)</vt:lpstr>
      <vt:lpstr>Дизайн (ком)</vt:lpstr>
      <vt:lpstr>Акт (ком)</vt:lpstr>
      <vt:lpstr>Дошкольное образование (ком.)</vt:lpstr>
      <vt:lpstr>ПДО (СПД) ком</vt:lpstr>
      <vt:lpstr>Хореография ком</vt:lpstr>
      <vt:lpstr>ИЗО ком</vt:lpstr>
      <vt:lpstr>НК (ком)</vt:lpstr>
      <vt:lpstr>СЦ ком</vt:lpstr>
      <vt:lpstr>ДО!А1</vt:lpstr>
      <vt:lpstr>'ПДО (СПД)'!А1</vt:lpstr>
      <vt:lpstr>'Преподавание в НК'!А1</vt:lpstr>
      <vt:lpstr>'Тех. напр. - аним. (ком.)'!А1</vt:lpstr>
      <vt:lpstr>А1</vt:lpstr>
      <vt:lpstr>'Акт (ком)'!Область_печати</vt:lpstr>
      <vt:lpstr>'Актерское искусство'!Область_печати</vt:lpstr>
      <vt:lpstr>'Граф дизайн (ком)'!Область_печати</vt:lpstr>
      <vt:lpstr>'Графический дизайнер'!Область_печати</vt:lpstr>
      <vt:lpstr>Дизайн!Область_печати</vt:lpstr>
      <vt:lpstr>'Дизайн (ком)'!Область_печати</vt:lpstr>
      <vt:lpstr>ДО!Область_печати</vt:lpstr>
      <vt:lpstr>'Дошкольное образование (ком.)'!Область_печати</vt:lpstr>
      <vt:lpstr>'Изо и чер.'!Область_печати</vt:lpstr>
      <vt:lpstr>'ИЗО ком'!Область_печати</vt:lpstr>
      <vt:lpstr>Муз.обр.!Область_печати</vt:lpstr>
      <vt:lpstr>'НК (ком)'!Область_печати</vt:lpstr>
      <vt:lpstr>'ПДО (СПД)'!Область_печати</vt:lpstr>
      <vt:lpstr>'ПДО (СПД) ком'!Область_печати</vt:lpstr>
      <vt:lpstr>'ПДО (сцен. деят.)'!Область_печати</vt:lpstr>
      <vt:lpstr>'ПДО (хореография)'!Область_печати</vt:lpstr>
      <vt:lpstr>'ПДО(Технич.напр. - Анимация)'!Область_печати</vt:lpstr>
      <vt:lpstr>'Преподавание в НК'!Область_печати</vt:lpstr>
      <vt:lpstr>Реклама!Область_печати</vt:lpstr>
      <vt:lpstr>'СЦ ком'!Область_печати</vt:lpstr>
      <vt:lpstr>'Тех. напр. - аним. (ком.)'!Область_печати</vt:lpstr>
      <vt:lpstr>'Хореография ком'!Область_печати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User_15</dc:creator>
  <cp:lastModifiedBy>User</cp:lastModifiedBy>
  <cp:lastPrinted>2026-08-16T05:10:01Z</cp:lastPrinted>
  <dcterms:created xsi:type="dcterms:W3CDTF">2019-04-23T08:36:04Z</dcterms:created>
  <dcterms:modified xsi:type="dcterms:W3CDTF">2026-08-16T06:24:39Z</dcterms:modified>
</cp:coreProperties>
</file>